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Telstaat" sheetId="1" r:id="rId1"/>
    <sheet name="Categorie" sheetId="2" r:id="rId2"/>
    <sheet name="Inschrijvingen" sheetId="3" r:id="rId3"/>
    <sheet name="Jurybriefj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<sst xmlns="http://schemas.openxmlformats.org/spreadsheetml/2006/main" count="378" uniqueCount="96">
  <si>
    <t>Inschrijvingen</t>
  </si>
  <si>
    <t>Niveau</t>
  </si>
  <si>
    <t>Vereniging</t>
  </si>
  <si>
    <t>Plaats</t>
  </si>
  <si>
    <t>Leeftijdscategorie</t>
  </si>
  <si>
    <t>Lange mat</t>
  </si>
  <si>
    <t>Mini-tramp</t>
  </si>
  <si>
    <t>Plank-kast</t>
  </si>
  <si>
    <t>Mini-kast</t>
  </si>
  <si>
    <t>Aantal</t>
  </si>
  <si>
    <t>Assendelft</t>
  </si>
  <si>
    <t>Mini's</t>
  </si>
  <si>
    <t>Ilpendam</t>
  </si>
  <si>
    <t>Pupillen</t>
  </si>
  <si>
    <t>Monnickendam</t>
  </si>
  <si>
    <t>Krommenie</t>
  </si>
  <si>
    <t>Landsmeer</t>
  </si>
  <si>
    <t>LH 4</t>
  </si>
  <si>
    <t>Broek in Waterland</t>
  </si>
  <si>
    <t>LH 2</t>
  </si>
  <si>
    <t>LH 3</t>
  </si>
  <si>
    <t>Ilpenstein</t>
  </si>
  <si>
    <t>Verenigingsbokaal</t>
  </si>
  <si>
    <t>Punten</t>
  </si>
  <si>
    <t>Aantal toestellen</t>
  </si>
  <si>
    <t xml:space="preserve">Gem. score </t>
  </si>
  <si>
    <t>Brinio</t>
  </si>
  <si>
    <t>Sparta</t>
  </si>
  <si>
    <t>Swift</t>
  </si>
  <si>
    <t xml:space="preserve">Wilskracht </t>
  </si>
  <si>
    <t>Lycurgus Hygiëa</t>
  </si>
  <si>
    <t>Baan</t>
  </si>
  <si>
    <t>Categorie</t>
  </si>
  <si>
    <t xml:space="preserve">Ronde </t>
  </si>
  <si>
    <t>A of B</t>
  </si>
  <si>
    <t>Waarde (max. 5 per sprong)</t>
  </si>
  <si>
    <t>Uitvoering (max. 5 per sprong)</t>
  </si>
  <si>
    <t>Totaal</t>
  </si>
  <si>
    <t>Sprong 1</t>
  </si>
  <si>
    <t>Sprong 2</t>
  </si>
  <si>
    <t>Sprong 3</t>
  </si>
  <si>
    <t>Sprong 4</t>
  </si>
  <si>
    <t>Sprong 5</t>
  </si>
  <si>
    <t>Sprong 6</t>
  </si>
  <si>
    <t>Sprong 7</t>
  </si>
  <si>
    <t>Sprong 8</t>
  </si>
  <si>
    <t>Waardering sprongen</t>
  </si>
  <si>
    <t>max. 8x10</t>
  </si>
  <si>
    <t>max. 10</t>
  </si>
  <si>
    <t xml:space="preserve">Bonus </t>
  </si>
  <si>
    <t>Westzaan</t>
  </si>
  <si>
    <t>Wilskracht 1</t>
  </si>
  <si>
    <t>Wilskracht 2</t>
  </si>
  <si>
    <t>Wilskracht 3</t>
  </si>
  <si>
    <t>Mini-pegases</t>
  </si>
  <si>
    <t>Sparta 3</t>
  </si>
  <si>
    <t>Sparta 4</t>
  </si>
  <si>
    <t>LH 1</t>
  </si>
  <si>
    <t>LH 5</t>
  </si>
  <si>
    <t>Jahn 1</t>
  </si>
  <si>
    <t>Jahn 2</t>
  </si>
  <si>
    <t>Ronde</t>
  </si>
  <si>
    <t>Samenstellingseisen</t>
  </si>
  <si>
    <t>Jahn</t>
  </si>
  <si>
    <t>Turn(st)ers</t>
  </si>
  <si>
    <t>St. Mauritius</t>
  </si>
  <si>
    <t>Volendam</t>
  </si>
  <si>
    <t>Mini's</t>
  </si>
  <si>
    <t xml:space="preserve">LH 6 </t>
  </si>
  <si>
    <t>Ilpenstein 1</t>
  </si>
  <si>
    <t>Ilpenstein 2</t>
  </si>
  <si>
    <t>CCO 2</t>
  </si>
  <si>
    <t>Zaandam</t>
  </si>
  <si>
    <t>CCO 1</t>
  </si>
  <si>
    <t>Swift 1</t>
  </si>
  <si>
    <t>Swift 2</t>
  </si>
  <si>
    <t>Pupillen</t>
  </si>
  <si>
    <t>Swift 3</t>
  </si>
  <si>
    <t>Swift 4</t>
  </si>
  <si>
    <t>Wormerveer2000/Swift</t>
  </si>
  <si>
    <t>Wormerveer/A-delft</t>
  </si>
  <si>
    <t>Brinio 1</t>
  </si>
  <si>
    <t>Brinio 2</t>
  </si>
  <si>
    <t>Brinio 3</t>
  </si>
  <si>
    <t>Sparta 1</t>
  </si>
  <si>
    <t>Sparta 2</t>
  </si>
  <si>
    <t>CCO</t>
  </si>
  <si>
    <t>W2000/Swift</t>
  </si>
  <si>
    <t>Wormerveer/Ass'delft</t>
  </si>
  <si>
    <t>Tumbling/</t>
  </si>
  <si>
    <t>Tramp.</t>
  </si>
  <si>
    <t>Tramp-</t>
  </si>
  <si>
    <t>kast</t>
  </si>
  <si>
    <t>Pegases</t>
  </si>
  <si>
    <t>Plank</t>
  </si>
  <si>
    <t>Uitslagen Springfestijn 2013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</si>
</sst>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i/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58"/>
      <name val="Calibri"/>
      <family val="2"/>
    </font>
    <font>
      <sz val="10"/>
      <color indexed="8"/>
      <name val="Arial"/>
      <family val="2"/>
    </font>
    <font>
      <sz val="11"/>
      <color indexed="40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indexed="60"/>
      <name val="Calibri"/>
      <family val="2"/>
    </font>
    <font>
      <sz val="11"/>
      <color indexed="57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70" fontId="0" fillId="37" borderId="11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3" fillId="36" borderId="19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0" fontId="0" fillId="0" borderId="17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41" borderId="10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24" xfId="0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0" fillId="40" borderId="14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1" borderId="13" xfId="0" applyFill="1" applyBorder="1" applyAlignment="1">
      <alignment horizontal="right"/>
    </xf>
    <xf numFmtId="0" fontId="0" fillId="41" borderId="17" xfId="0" applyFill="1" applyBorder="1" applyAlignment="1">
      <alignment horizontal="right"/>
    </xf>
    <xf numFmtId="0" fontId="5" fillId="0" borderId="24" xfId="0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25" xfId="0" applyFont="1" applyBorder="1" applyAlignment="1">
      <alignment/>
    </xf>
    <xf numFmtId="0" fontId="15" fillId="0" borderId="13" xfId="0" applyFont="1" applyBorder="1" applyAlignment="1">
      <alignment wrapText="1"/>
    </xf>
    <xf numFmtId="0" fontId="7" fillId="0" borderId="21" xfId="0" applyFont="1" applyBorder="1" applyAlignment="1">
      <alignment/>
    </xf>
    <xf numFmtId="0" fontId="0" fillId="0" borderId="19" xfId="0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3" fillId="0" borderId="19" xfId="0" applyFont="1" applyFill="1" applyBorder="1" applyAlignment="1">
      <alignment/>
    </xf>
    <xf numFmtId="1" fontId="3" fillId="0" borderId="19" xfId="0" applyNumberFormat="1" applyFont="1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 applyProtection="1">
      <alignment/>
      <protection locked="0"/>
    </xf>
    <xf numFmtId="0" fontId="13" fillId="0" borderId="24" xfId="0" applyFont="1" applyFill="1" applyBorder="1" applyAlignment="1">
      <alignment/>
    </xf>
    <xf numFmtId="49" fontId="13" fillId="0" borderId="24" xfId="0" applyNumberFormat="1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>
      <alignment/>
    </xf>
    <xf numFmtId="0" fontId="16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>
      <alignment/>
    </xf>
    <xf numFmtId="49" fontId="16" fillId="0" borderId="13" xfId="0" applyNumberFormat="1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7" xfId="0" applyFont="1" applyBorder="1" applyAlignment="1">
      <alignment/>
    </xf>
    <xf numFmtId="49" fontId="16" fillId="0" borderId="17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9" xfId="0" applyFont="1" applyFill="1" applyBorder="1" applyAlignment="1">
      <alignment/>
    </xf>
    <xf numFmtId="0" fontId="7" fillId="0" borderId="17" xfId="0" applyFont="1" applyBorder="1" applyAlignment="1">
      <alignment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Fill="1" applyBorder="1" applyAlignment="1">
      <alignment/>
    </xf>
    <xf numFmtId="49" fontId="17" fillId="0" borderId="19" xfId="0" applyNumberFormat="1" applyFont="1" applyBorder="1" applyAlignment="1" applyProtection="1">
      <alignment/>
      <protection locked="0"/>
    </xf>
    <xf numFmtId="0" fontId="17" fillId="0" borderId="19" xfId="0" applyFont="1" applyBorder="1" applyAlignment="1">
      <alignment/>
    </xf>
    <xf numFmtId="1" fontId="17" fillId="0" borderId="19" xfId="0" applyNumberFormat="1" applyFont="1" applyBorder="1" applyAlignment="1">
      <alignment/>
    </xf>
    <xf numFmtId="0" fontId="17" fillId="0" borderId="19" xfId="0" applyFont="1" applyFill="1" applyBorder="1" applyAlignment="1" applyProtection="1">
      <alignment/>
      <protection locked="0"/>
    </xf>
    <xf numFmtId="0" fontId="17" fillId="0" borderId="17" xfId="0" applyFont="1" applyBorder="1" applyAlignment="1">
      <alignment/>
    </xf>
    <xf numFmtId="0" fontId="18" fillId="0" borderId="19" xfId="0" applyFont="1" applyBorder="1" applyAlignment="1">
      <alignment wrapText="1"/>
    </xf>
    <xf numFmtId="0" fontId="19" fillId="0" borderId="17" xfId="0" applyFont="1" applyBorder="1" applyAlignment="1" applyProtection="1">
      <alignment/>
      <protection locked="0"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49" fontId="20" fillId="0" borderId="19" xfId="0" applyNumberFormat="1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/>
      <protection locked="0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>
      <alignment/>
    </xf>
    <xf numFmtId="1" fontId="20" fillId="0" borderId="17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0" fontId="3" fillId="40" borderId="15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7" xfId="0" applyFont="1" applyBorder="1" applyAlignment="1" applyProtection="1">
      <alignment/>
      <protection locked="0"/>
    </xf>
    <xf numFmtId="0" fontId="16" fillId="0" borderId="27" xfId="0" applyFont="1" applyBorder="1" applyAlignment="1">
      <alignment/>
    </xf>
    <xf numFmtId="49" fontId="16" fillId="0" borderId="27" xfId="0" applyNumberFormat="1" applyFont="1" applyBorder="1" applyAlignment="1" applyProtection="1">
      <alignment/>
      <protection locked="0"/>
    </xf>
    <xf numFmtId="0" fontId="3" fillId="0" borderId="27" xfId="0" applyFont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7" xfId="0" applyFont="1" applyBorder="1" applyAlignment="1">
      <alignment/>
    </xf>
    <xf numFmtId="0" fontId="20" fillId="0" borderId="13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1" fontId="3" fillId="0" borderId="17" xfId="0" applyNumberFormat="1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3" fillId="41" borderId="19" xfId="0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41" borderId="13" xfId="0" applyFont="1" applyFill="1" applyBorder="1" applyAlignment="1" applyProtection="1">
      <alignment/>
      <protection/>
    </xf>
    <xf numFmtId="0" fontId="3" fillId="41" borderId="19" xfId="0" applyFont="1" applyFill="1" applyBorder="1" applyAlignment="1" applyProtection="1">
      <alignment/>
      <protection/>
    </xf>
    <xf numFmtId="0" fontId="3" fillId="41" borderId="17" xfId="0" applyFont="1" applyFill="1" applyBorder="1" applyAlignment="1" applyProtection="1">
      <alignment/>
      <protection/>
    </xf>
    <xf numFmtId="0" fontId="3" fillId="37" borderId="13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3" fillId="40" borderId="13" xfId="0" applyFont="1" applyFill="1" applyBorder="1" applyAlignment="1">
      <alignment horizontal="center"/>
    </xf>
    <xf numFmtId="0" fontId="3" fillId="40" borderId="17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70" fontId="0" fillId="37" borderId="15" xfId="0" applyNumberForma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8" fillId="0" borderId="17" xfId="0" applyFont="1" applyBorder="1" applyAlignment="1">
      <alignment wrapText="1"/>
    </xf>
    <xf numFmtId="0" fontId="49" fillId="0" borderId="20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170" fontId="49" fillId="0" borderId="19" xfId="0" applyNumberFormat="1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2" fontId="49" fillId="0" borderId="19" xfId="0" applyNumberFormat="1" applyFont="1" applyBorder="1" applyAlignment="1" applyProtection="1">
      <alignment/>
      <protection/>
    </xf>
    <xf numFmtId="0" fontId="34" fillId="41" borderId="19" xfId="0" applyFont="1" applyFill="1" applyBorder="1" applyAlignment="1" applyProtection="1">
      <alignment/>
      <protection/>
    </xf>
    <xf numFmtId="0" fontId="34" fillId="41" borderId="24" xfId="0" applyFont="1" applyFill="1" applyBorder="1" applyAlignment="1">
      <alignment horizontal="center"/>
    </xf>
    <xf numFmtId="0" fontId="34" fillId="41" borderId="19" xfId="0" applyFont="1" applyFill="1" applyBorder="1" applyAlignment="1">
      <alignment horizontal="center"/>
    </xf>
    <xf numFmtId="0" fontId="34" fillId="41" borderId="27" xfId="0" applyFont="1" applyFill="1" applyBorder="1" applyAlignment="1">
      <alignment horizontal="center"/>
    </xf>
    <xf numFmtId="0" fontId="34" fillId="41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ijn%20documenten\Ilpenstein\Wedstrijden%20en%20Activiteiten\20092010\Springfestijn%202010%20inschr-tel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staat"/>
      <sheetName val="Inschrijvingen"/>
      <sheetName val="Jury"/>
      <sheetName val="Categorie"/>
      <sheetName val="Ronde-indeling"/>
      <sheetName val="Verenigingen"/>
      <sheetName val="Jurybriefje"/>
    </sheetNames>
    <sheetDataSet>
      <sheetData sheetId="1">
        <row r="20">
          <cell r="J2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8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2" sqref="M42"/>
    </sheetView>
  </sheetViews>
  <sheetFormatPr defaultColWidth="9.140625" defaultRowHeight="15"/>
  <cols>
    <col min="1" max="2" width="21.140625" style="0" bestFit="1" customWidth="1"/>
    <col min="3" max="3" width="17.28125" style="0" bestFit="1" customWidth="1"/>
    <col min="4" max="4" width="7.28125" style="43" bestFit="1" customWidth="1"/>
    <col min="5" max="5" width="10.00390625" style="0" bestFit="1" customWidth="1"/>
    <col min="6" max="6" width="6.28125" style="44" bestFit="1" customWidth="1"/>
    <col min="7" max="7" width="7.28125" style="43" bestFit="1" customWidth="1"/>
    <col min="8" max="8" width="8.7109375" style="0" customWidth="1"/>
    <col min="9" max="9" width="6.28125" style="19" bestFit="1" customWidth="1"/>
    <col min="10" max="10" width="7.28125" style="0" bestFit="1" customWidth="1"/>
    <col min="11" max="11" width="8.00390625" style="0" customWidth="1"/>
    <col min="12" max="12" width="6.28125" style="19" bestFit="1" customWidth="1"/>
    <col min="13" max="13" width="7.28125" style="43" bestFit="1" customWidth="1"/>
    <col min="14" max="14" width="8.140625" style="0" customWidth="1"/>
    <col min="15" max="15" width="6.28125" style="19" bestFit="1" customWidth="1"/>
    <col min="16" max="16" width="7.28125" style="43" bestFit="1" customWidth="1"/>
    <col min="17" max="17" width="7.8515625" style="0" customWidth="1"/>
    <col min="18" max="18" width="6.421875" style="19" customWidth="1"/>
    <col min="19" max="19" width="6.7109375" style="0" hidden="1" customWidth="1"/>
  </cols>
  <sheetData>
    <row r="1" spans="1:19" ht="15">
      <c r="A1" s="1" t="s">
        <v>95</v>
      </c>
      <c r="S1">
        <f>SUM(S5:S98)</f>
        <v>100</v>
      </c>
    </row>
    <row r="3" spans="1:19" ht="15">
      <c r="A3" s="114"/>
      <c r="B3" s="114"/>
      <c r="C3" s="4"/>
      <c r="D3" s="45"/>
      <c r="E3" s="46" t="s">
        <v>89</v>
      </c>
      <c r="F3" s="47"/>
      <c r="G3" s="48"/>
      <c r="H3" s="49"/>
      <c r="I3" s="257"/>
      <c r="J3" s="50"/>
      <c r="K3" s="269" t="s">
        <v>94</v>
      </c>
      <c r="L3" s="259"/>
      <c r="M3" s="51"/>
      <c r="N3" s="266" t="s">
        <v>91</v>
      </c>
      <c r="O3" s="261"/>
      <c r="P3" s="52"/>
      <c r="Q3" s="53" t="s">
        <v>90</v>
      </c>
      <c r="R3" s="264"/>
      <c r="S3" s="5"/>
    </row>
    <row r="4" spans="1:19" ht="15">
      <c r="A4" s="115" t="s">
        <v>2</v>
      </c>
      <c r="B4" s="115" t="s">
        <v>3</v>
      </c>
      <c r="C4" s="8" t="s">
        <v>4</v>
      </c>
      <c r="D4" s="54" t="s">
        <v>1</v>
      </c>
      <c r="E4" s="55" t="s">
        <v>5</v>
      </c>
      <c r="F4" s="56" t="s">
        <v>3</v>
      </c>
      <c r="G4" s="57" t="s">
        <v>1</v>
      </c>
      <c r="H4" s="268" t="s">
        <v>90</v>
      </c>
      <c r="I4" s="258" t="s">
        <v>3</v>
      </c>
      <c r="J4" s="58" t="s">
        <v>1</v>
      </c>
      <c r="K4" s="270" t="s">
        <v>92</v>
      </c>
      <c r="L4" s="260" t="s">
        <v>3</v>
      </c>
      <c r="M4" s="59" t="s">
        <v>1</v>
      </c>
      <c r="N4" s="267" t="s">
        <v>92</v>
      </c>
      <c r="O4" s="262" t="s">
        <v>3</v>
      </c>
      <c r="P4" s="60" t="s">
        <v>1</v>
      </c>
      <c r="Q4" s="61" t="s">
        <v>93</v>
      </c>
      <c r="R4" s="265" t="s">
        <v>3</v>
      </c>
      <c r="S4" s="12" t="s">
        <v>9</v>
      </c>
    </row>
    <row r="5" spans="1:19" ht="15">
      <c r="A5" s="166" t="s">
        <v>81</v>
      </c>
      <c r="B5" s="167" t="s">
        <v>14</v>
      </c>
      <c r="C5" s="168" t="s">
        <v>11</v>
      </c>
      <c r="D5" s="165">
        <v>3</v>
      </c>
      <c r="E5" s="222">
        <v>75.7</v>
      </c>
      <c r="F5" s="287">
        <f>RANK(E5,E$5:E$5)</f>
        <v>1</v>
      </c>
      <c r="G5" s="165">
        <v>3</v>
      </c>
      <c r="H5" s="222">
        <v>67</v>
      </c>
      <c r="I5" s="287">
        <f>RANK(H5,H$5:H$5)</f>
        <v>1</v>
      </c>
      <c r="J5" s="165">
        <v>3</v>
      </c>
      <c r="K5" s="222">
        <v>77.2</v>
      </c>
      <c r="L5" s="287">
        <f>RANK(K5,K$5:K$5)</f>
        <v>1</v>
      </c>
      <c r="M5" s="167">
        <v>3</v>
      </c>
      <c r="N5" s="222">
        <v>73</v>
      </c>
      <c r="O5" s="287">
        <f>RANK(N5,N$5:N$5)</f>
        <v>1</v>
      </c>
      <c r="P5" s="165"/>
      <c r="Q5" s="241"/>
      <c r="R5" s="126"/>
      <c r="S5" s="110">
        <f>COUNT(D5,G5,J5,M5,P5)</f>
        <v>4</v>
      </c>
    </row>
    <row r="6" spans="1:19" ht="15">
      <c r="A6" s="171" t="s">
        <v>57</v>
      </c>
      <c r="B6" s="172" t="s">
        <v>15</v>
      </c>
      <c r="C6" s="173" t="s">
        <v>67</v>
      </c>
      <c r="D6" s="172">
        <v>2</v>
      </c>
      <c r="E6" s="223">
        <v>73</v>
      </c>
      <c r="F6" s="288">
        <f>RANK(E6,E$6:E$7)</f>
        <v>1</v>
      </c>
      <c r="G6" s="172">
        <v>2</v>
      </c>
      <c r="H6" s="223">
        <v>73</v>
      </c>
      <c r="I6" s="249">
        <f>RANK(H6,H$6:H$7)</f>
        <v>2</v>
      </c>
      <c r="J6" s="172">
        <v>2</v>
      </c>
      <c r="K6" s="223">
        <v>80</v>
      </c>
      <c r="L6" s="288">
        <f>RANK(K6,K$6:K$7)</f>
        <v>1</v>
      </c>
      <c r="M6" s="172">
        <v>2</v>
      </c>
      <c r="N6" s="223">
        <v>72</v>
      </c>
      <c r="O6" s="249">
        <f>RANK(N6,N$6:N$7)</f>
        <v>2</v>
      </c>
      <c r="P6" s="121"/>
      <c r="Q6" s="242"/>
      <c r="R6" s="34"/>
      <c r="S6" s="111">
        <f aca="true" t="shared" si="0" ref="S6:S32">COUNT(D6,G6,J6,M6,P6)</f>
        <v>4</v>
      </c>
    </row>
    <row r="7" spans="1:19" ht="15.75" thickBot="1">
      <c r="A7" s="211" t="s">
        <v>74</v>
      </c>
      <c r="B7" s="212" t="s">
        <v>10</v>
      </c>
      <c r="C7" s="213" t="s">
        <v>67</v>
      </c>
      <c r="D7" s="212">
        <v>2</v>
      </c>
      <c r="E7" s="224">
        <v>73</v>
      </c>
      <c r="F7" s="289">
        <f>RANK(E7,E$6:E$7)</f>
        <v>1</v>
      </c>
      <c r="G7" s="212">
        <v>2</v>
      </c>
      <c r="H7" s="226">
        <v>80</v>
      </c>
      <c r="I7" s="289">
        <f>RANK(H7,H$6:H$7)</f>
        <v>1</v>
      </c>
      <c r="J7" s="212">
        <v>2</v>
      </c>
      <c r="K7" s="226">
        <v>67</v>
      </c>
      <c r="L7" s="250">
        <f>RANK(K7,K$6:K$7)</f>
        <v>2</v>
      </c>
      <c r="M7" s="212">
        <v>2</v>
      </c>
      <c r="N7" s="226">
        <v>81</v>
      </c>
      <c r="O7" s="289">
        <f>RANK(N7,N$6:N$7)</f>
        <v>1</v>
      </c>
      <c r="P7" s="214"/>
      <c r="Q7" s="243"/>
      <c r="R7" s="214"/>
      <c r="S7" s="111">
        <f t="shared" si="0"/>
        <v>4</v>
      </c>
    </row>
    <row r="8" spans="1:21" ht="15.75" thickTop="1">
      <c r="A8" s="177" t="s">
        <v>71</v>
      </c>
      <c r="B8" s="64" t="s">
        <v>72</v>
      </c>
      <c r="C8" s="64" t="s">
        <v>13</v>
      </c>
      <c r="D8" s="64">
        <v>3</v>
      </c>
      <c r="E8" s="223">
        <v>79</v>
      </c>
      <c r="F8" s="288">
        <f>RANK(E8,E$8:E$10)</f>
        <v>1</v>
      </c>
      <c r="G8" s="64">
        <v>3</v>
      </c>
      <c r="H8" s="223">
        <v>83</v>
      </c>
      <c r="I8" s="288">
        <f>RANK(H8,H$8:H$10)</f>
        <v>1</v>
      </c>
      <c r="J8" s="64"/>
      <c r="K8" s="223"/>
      <c r="L8" s="249"/>
      <c r="M8" s="64"/>
      <c r="N8" s="223"/>
      <c r="O8" s="249"/>
      <c r="P8" s="64"/>
      <c r="Q8" s="242"/>
      <c r="R8" s="34"/>
      <c r="S8" s="112">
        <f t="shared" si="0"/>
        <v>2</v>
      </c>
      <c r="T8" s="20"/>
      <c r="U8" s="32"/>
    </row>
    <row r="9" spans="1:19" ht="15">
      <c r="A9" s="64" t="s">
        <v>55</v>
      </c>
      <c r="B9" s="178" t="s">
        <v>18</v>
      </c>
      <c r="C9" s="64" t="s">
        <v>13</v>
      </c>
      <c r="D9" s="64">
        <v>3</v>
      </c>
      <c r="E9" s="223">
        <v>60.9</v>
      </c>
      <c r="F9" s="249">
        <f>RANK(E9,E$8:E$10)</f>
        <v>3</v>
      </c>
      <c r="G9" s="64">
        <v>3</v>
      </c>
      <c r="H9" s="223">
        <v>75</v>
      </c>
      <c r="I9" s="249">
        <f>RANK(H9,H$8:H$10)</f>
        <v>2</v>
      </c>
      <c r="J9" s="64">
        <v>3</v>
      </c>
      <c r="K9" s="223">
        <v>67.1</v>
      </c>
      <c r="L9" s="249">
        <f>RANK(K9,K$8:K$10)</f>
        <v>2</v>
      </c>
      <c r="M9" s="64">
        <v>3</v>
      </c>
      <c r="N9" s="223">
        <v>68.5</v>
      </c>
      <c r="O9" s="249">
        <f>RANK(N9,N$8:N$10)</f>
        <v>2</v>
      </c>
      <c r="P9" s="64"/>
      <c r="Q9" s="244"/>
      <c r="R9" s="34"/>
      <c r="S9" s="63">
        <f t="shared" si="0"/>
        <v>4</v>
      </c>
    </row>
    <row r="10" spans="1:19" ht="15.75" thickBot="1">
      <c r="A10" s="179" t="s">
        <v>56</v>
      </c>
      <c r="B10" s="179" t="s">
        <v>18</v>
      </c>
      <c r="C10" s="179" t="s">
        <v>13</v>
      </c>
      <c r="D10" s="179">
        <v>3</v>
      </c>
      <c r="E10" s="225">
        <v>74.1</v>
      </c>
      <c r="F10" s="251">
        <f>RANK(E10,E$8:E$10)</f>
        <v>2</v>
      </c>
      <c r="G10" s="179">
        <v>3</v>
      </c>
      <c r="H10" s="225">
        <v>73.2</v>
      </c>
      <c r="I10" s="251">
        <f>RANK(H10,H$8:H$10)</f>
        <v>3</v>
      </c>
      <c r="J10" s="179">
        <v>3</v>
      </c>
      <c r="K10" s="225">
        <v>76</v>
      </c>
      <c r="L10" s="290">
        <f>RANK(K10,K$8:K$10)</f>
        <v>1</v>
      </c>
      <c r="M10" s="179">
        <v>3</v>
      </c>
      <c r="N10" s="225">
        <v>80</v>
      </c>
      <c r="O10" s="290">
        <f>RANK(N10,N$8:N$10)</f>
        <v>1</v>
      </c>
      <c r="P10" s="179"/>
      <c r="Q10" s="245"/>
      <c r="R10" s="122"/>
      <c r="S10" s="148">
        <f t="shared" si="0"/>
        <v>4</v>
      </c>
    </row>
    <row r="11" spans="1:19" ht="15.75" thickTop="1">
      <c r="A11" s="180" t="s">
        <v>82</v>
      </c>
      <c r="B11" s="181" t="s">
        <v>14</v>
      </c>
      <c r="C11" s="182" t="s">
        <v>13</v>
      </c>
      <c r="D11" s="183">
        <v>2</v>
      </c>
      <c r="E11" s="223">
        <v>73</v>
      </c>
      <c r="F11" s="249">
        <f>RANK(E11,E$11:E$18)</f>
        <v>8</v>
      </c>
      <c r="G11" s="183">
        <v>2</v>
      </c>
      <c r="H11" s="223">
        <v>64</v>
      </c>
      <c r="I11" s="249">
        <f>RANK(H11,H$11:H$18)</f>
        <v>8</v>
      </c>
      <c r="J11" s="183">
        <v>2</v>
      </c>
      <c r="K11" s="223">
        <v>65.9</v>
      </c>
      <c r="L11" s="249">
        <f>RANK(K11,K$11:K$17)</f>
        <v>6</v>
      </c>
      <c r="M11" s="181">
        <v>2</v>
      </c>
      <c r="N11" s="223">
        <v>65.5</v>
      </c>
      <c r="O11" s="249">
        <f>RANK(N11,N$11:N$17)</f>
        <v>7</v>
      </c>
      <c r="P11" s="183"/>
      <c r="Q11" s="244"/>
      <c r="R11" s="34"/>
      <c r="S11" s="62">
        <f t="shared" si="0"/>
        <v>4</v>
      </c>
    </row>
    <row r="12" spans="1:19" ht="15">
      <c r="A12" s="183" t="s">
        <v>69</v>
      </c>
      <c r="B12" s="183" t="s">
        <v>12</v>
      </c>
      <c r="C12" s="183" t="s">
        <v>13</v>
      </c>
      <c r="D12" s="184">
        <v>2</v>
      </c>
      <c r="E12" s="223">
        <v>85</v>
      </c>
      <c r="F12" s="288">
        <f aca="true" t="shared" si="1" ref="F12:F18">RANK(E12,E$11:E$18)</f>
        <v>3</v>
      </c>
      <c r="G12" s="184">
        <v>2</v>
      </c>
      <c r="H12" s="223">
        <v>77</v>
      </c>
      <c r="I12" s="249">
        <f aca="true" t="shared" si="2" ref="I12:I18">RANK(H12,H$11:H$18)</f>
        <v>5</v>
      </c>
      <c r="J12" s="184">
        <v>2</v>
      </c>
      <c r="K12" s="223">
        <v>78.7</v>
      </c>
      <c r="L12" s="288">
        <f aca="true" t="shared" si="3" ref="L12:L17">RANK(K12,K$11:K$17)</f>
        <v>1</v>
      </c>
      <c r="M12" s="184">
        <v>2</v>
      </c>
      <c r="N12" s="223">
        <v>75.5</v>
      </c>
      <c r="O12" s="288">
        <f aca="true" t="shared" si="4" ref="O12:O17">RANK(N12,N$11:N$17)</f>
        <v>2</v>
      </c>
      <c r="P12" s="183"/>
      <c r="Q12" s="244"/>
      <c r="R12" s="34"/>
      <c r="S12" s="63">
        <f t="shared" si="0"/>
        <v>4</v>
      </c>
    </row>
    <row r="13" spans="1:19" ht="15">
      <c r="A13" s="180" t="s">
        <v>19</v>
      </c>
      <c r="B13" s="183" t="s">
        <v>15</v>
      </c>
      <c r="C13" s="183" t="s">
        <v>13</v>
      </c>
      <c r="D13" s="183">
        <v>2</v>
      </c>
      <c r="E13" s="223">
        <v>87</v>
      </c>
      <c r="F13" s="288">
        <f t="shared" si="1"/>
        <v>2</v>
      </c>
      <c r="G13" s="183">
        <v>2</v>
      </c>
      <c r="H13" s="223">
        <v>81</v>
      </c>
      <c r="I13" s="288">
        <f t="shared" si="2"/>
        <v>2</v>
      </c>
      <c r="J13" s="183">
        <v>2</v>
      </c>
      <c r="K13" s="223">
        <v>78</v>
      </c>
      <c r="L13" s="249">
        <f t="shared" si="3"/>
        <v>3</v>
      </c>
      <c r="M13" s="183">
        <v>2</v>
      </c>
      <c r="N13" s="223">
        <v>71</v>
      </c>
      <c r="O13" s="249">
        <f t="shared" si="4"/>
        <v>5</v>
      </c>
      <c r="P13" s="183"/>
      <c r="Q13" s="228"/>
      <c r="R13" s="34"/>
      <c r="S13" s="41">
        <f t="shared" si="0"/>
        <v>4</v>
      </c>
    </row>
    <row r="14" spans="1:19" ht="15">
      <c r="A14" s="180" t="s">
        <v>75</v>
      </c>
      <c r="B14" s="183" t="s">
        <v>10</v>
      </c>
      <c r="C14" s="182" t="s">
        <v>76</v>
      </c>
      <c r="D14" s="183">
        <v>2</v>
      </c>
      <c r="E14" s="223">
        <v>78</v>
      </c>
      <c r="F14" s="249">
        <f t="shared" si="1"/>
        <v>7</v>
      </c>
      <c r="G14" s="183">
        <v>2</v>
      </c>
      <c r="H14" s="223">
        <v>77</v>
      </c>
      <c r="I14" s="249">
        <f t="shared" si="2"/>
        <v>5</v>
      </c>
      <c r="J14" s="183">
        <v>2</v>
      </c>
      <c r="K14" s="223">
        <v>74</v>
      </c>
      <c r="L14" s="249">
        <f t="shared" si="3"/>
        <v>4</v>
      </c>
      <c r="M14" s="183">
        <v>2</v>
      </c>
      <c r="N14" s="223">
        <v>74.5</v>
      </c>
      <c r="O14" s="288">
        <f t="shared" si="4"/>
        <v>3</v>
      </c>
      <c r="P14" s="183"/>
      <c r="Q14" s="228"/>
      <c r="R14" s="34"/>
      <c r="S14" s="41">
        <f t="shared" si="0"/>
        <v>4</v>
      </c>
    </row>
    <row r="15" spans="1:19" ht="15">
      <c r="A15" s="180" t="s">
        <v>77</v>
      </c>
      <c r="B15" s="183" t="s">
        <v>10</v>
      </c>
      <c r="C15" s="182" t="s">
        <v>76</v>
      </c>
      <c r="D15" s="183">
        <v>2</v>
      </c>
      <c r="E15" s="223">
        <v>84</v>
      </c>
      <c r="F15" s="249">
        <f t="shared" si="1"/>
        <v>5</v>
      </c>
      <c r="G15" s="183">
        <v>2</v>
      </c>
      <c r="H15" s="223">
        <v>80.5</v>
      </c>
      <c r="I15" s="288">
        <f t="shared" si="2"/>
        <v>3</v>
      </c>
      <c r="J15" s="183">
        <v>2</v>
      </c>
      <c r="K15" s="223">
        <v>78.2</v>
      </c>
      <c r="L15" s="288">
        <f t="shared" si="3"/>
        <v>2</v>
      </c>
      <c r="M15" s="183">
        <v>2</v>
      </c>
      <c r="N15" s="223">
        <v>78</v>
      </c>
      <c r="O15" s="288">
        <f t="shared" si="4"/>
        <v>1</v>
      </c>
      <c r="P15" s="183"/>
      <c r="Q15" s="228"/>
      <c r="R15" s="34"/>
      <c r="S15" s="41">
        <f t="shared" si="0"/>
        <v>4</v>
      </c>
    </row>
    <row r="16" spans="1:19" ht="15">
      <c r="A16" s="185" t="s">
        <v>53</v>
      </c>
      <c r="B16" s="181" t="s">
        <v>16</v>
      </c>
      <c r="C16" s="183" t="s">
        <v>13</v>
      </c>
      <c r="D16" s="183">
        <v>2</v>
      </c>
      <c r="E16" s="223">
        <v>88</v>
      </c>
      <c r="F16" s="288">
        <f t="shared" si="1"/>
        <v>1</v>
      </c>
      <c r="G16" s="183">
        <v>2</v>
      </c>
      <c r="H16" s="223">
        <v>75</v>
      </c>
      <c r="I16" s="249">
        <f t="shared" si="2"/>
        <v>7</v>
      </c>
      <c r="J16" s="183"/>
      <c r="K16" s="223"/>
      <c r="L16" s="249"/>
      <c r="M16" s="183">
        <v>2</v>
      </c>
      <c r="N16" s="223">
        <v>70</v>
      </c>
      <c r="O16" s="249">
        <f t="shared" si="4"/>
        <v>6</v>
      </c>
      <c r="P16" s="183"/>
      <c r="Q16" s="228"/>
      <c r="R16" s="34"/>
      <c r="S16" s="41">
        <f t="shared" si="0"/>
        <v>3</v>
      </c>
    </row>
    <row r="17" spans="1:19" ht="15">
      <c r="A17" s="180" t="s">
        <v>79</v>
      </c>
      <c r="B17" s="181" t="s">
        <v>80</v>
      </c>
      <c r="C17" s="182" t="s">
        <v>76</v>
      </c>
      <c r="D17" s="183">
        <v>2</v>
      </c>
      <c r="E17" s="223">
        <v>85</v>
      </c>
      <c r="F17" s="288">
        <f t="shared" si="1"/>
        <v>3</v>
      </c>
      <c r="G17" s="183">
        <v>2</v>
      </c>
      <c r="H17" s="223">
        <v>78.5</v>
      </c>
      <c r="I17" s="249">
        <f t="shared" si="2"/>
        <v>4</v>
      </c>
      <c r="J17" s="186">
        <v>2</v>
      </c>
      <c r="K17" s="225">
        <v>68.4</v>
      </c>
      <c r="L17" s="251">
        <f t="shared" si="3"/>
        <v>5</v>
      </c>
      <c r="M17" s="186">
        <v>2</v>
      </c>
      <c r="N17" s="225">
        <v>72</v>
      </c>
      <c r="O17" s="251">
        <f t="shared" si="4"/>
        <v>4</v>
      </c>
      <c r="P17" s="186"/>
      <c r="Q17" s="246"/>
      <c r="R17" s="122"/>
      <c r="S17" s="41">
        <f t="shared" si="0"/>
        <v>4</v>
      </c>
    </row>
    <row r="18" spans="1:19" ht="15">
      <c r="A18" s="186" t="s">
        <v>84</v>
      </c>
      <c r="B18" s="186" t="s">
        <v>18</v>
      </c>
      <c r="C18" s="280" t="s">
        <v>13</v>
      </c>
      <c r="D18" s="186">
        <v>2</v>
      </c>
      <c r="E18" s="225">
        <v>82</v>
      </c>
      <c r="F18" s="251">
        <f t="shared" si="1"/>
        <v>6</v>
      </c>
      <c r="G18" s="186">
        <v>2</v>
      </c>
      <c r="H18" s="225">
        <v>81.5</v>
      </c>
      <c r="I18" s="290">
        <f t="shared" si="2"/>
        <v>1</v>
      </c>
      <c r="J18" s="191">
        <v>1</v>
      </c>
      <c r="K18" s="223">
        <v>64.8</v>
      </c>
      <c r="L18" s="252">
        <f>RANK(K18,K$18:K$19)</f>
        <v>2</v>
      </c>
      <c r="M18" s="191">
        <v>1</v>
      </c>
      <c r="N18" s="223">
        <v>65.5</v>
      </c>
      <c r="O18" s="252">
        <f>RANK(N18,N$18:N$19)</f>
        <v>2</v>
      </c>
      <c r="P18" s="34"/>
      <c r="Q18" s="247"/>
      <c r="R18" s="34"/>
      <c r="S18" s="41">
        <f t="shared" si="0"/>
        <v>4</v>
      </c>
    </row>
    <row r="19" spans="1:19" ht="15.75" thickBot="1">
      <c r="A19" s="188" t="s">
        <v>20</v>
      </c>
      <c r="B19" s="215" t="s">
        <v>15</v>
      </c>
      <c r="C19" s="216" t="s">
        <v>13</v>
      </c>
      <c r="D19" s="215">
        <v>1</v>
      </c>
      <c r="E19" s="226">
        <v>90</v>
      </c>
      <c r="F19" s="289">
        <f>RANK(E19,E$19:E$19)</f>
        <v>1</v>
      </c>
      <c r="G19" s="215">
        <v>1</v>
      </c>
      <c r="H19" s="226">
        <v>86.5</v>
      </c>
      <c r="I19" s="289">
        <f>RANK(H19,H$19:H$19)</f>
        <v>1</v>
      </c>
      <c r="J19" s="215">
        <v>1</v>
      </c>
      <c r="K19" s="226">
        <v>77.8</v>
      </c>
      <c r="L19" s="289">
        <f>RANK(K19,K$18:K$19)</f>
        <v>1</v>
      </c>
      <c r="M19" s="215">
        <v>1</v>
      </c>
      <c r="N19" s="226">
        <v>79</v>
      </c>
      <c r="O19" s="289">
        <f>RANK(N19,N$18:N$19)</f>
        <v>1</v>
      </c>
      <c r="P19" s="216"/>
      <c r="Q19" s="248"/>
      <c r="R19" s="214"/>
      <c r="S19" s="41">
        <f t="shared" si="0"/>
        <v>4</v>
      </c>
    </row>
    <row r="20" spans="1:19" ht="15.75" thickTop="1">
      <c r="A20" s="196" t="s">
        <v>59</v>
      </c>
      <c r="B20" s="195" t="s">
        <v>50</v>
      </c>
      <c r="C20" s="196" t="s">
        <v>64</v>
      </c>
      <c r="D20" s="195">
        <v>3</v>
      </c>
      <c r="E20" s="223">
        <v>90.8</v>
      </c>
      <c r="F20" s="249">
        <f>RANK(E20,E$20:E$21)</f>
        <v>2</v>
      </c>
      <c r="G20" s="195">
        <v>3</v>
      </c>
      <c r="H20" s="223">
        <v>77</v>
      </c>
      <c r="I20" s="249">
        <f>RANK(H20,H$20:H$21)</f>
        <v>2</v>
      </c>
      <c r="J20" s="196"/>
      <c r="K20" s="223"/>
      <c r="L20" s="249"/>
      <c r="M20" s="196"/>
      <c r="N20" s="223"/>
      <c r="O20" s="218"/>
      <c r="P20" s="196"/>
      <c r="Q20" s="247"/>
      <c r="R20" s="249"/>
      <c r="S20" s="41">
        <f t="shared" si="0"/>
        <v>2</v>
      </c>
    </row>
    <row r="21" spans="1:19" ht="15">
      <c r="A21" s="204" t="s">
        <v>52</v>
      </c>
      <c r="B21" s="205" t="s">
        <v>16</v>
      </c>
      <c r="C21" s="197" t="s">
        <v>64</v>
      </c>
      <c r="D21" s="197">
        <v>3</v>
      </c>
      <c r="E21" s="225">
        <v>91.6</v>
      </c>
      <c r="F21" s="288">
        <f>RANK(E21,E$20:E$21)</f>
        <v>1</v>
      </c>
      <c r="G21" s="197">
        <v>3</v>
      </c>
      <c r="H21" s="225">
        <v>79</v>
      </c>
      <c r="I21" s="288">
        <f>RANK(H21,H$20:H$21)</f>
        <v>1</v>
      </c>
      <c r="J21" s="197"/>
      <c r="K21" s="225"/>
      <c r="L21" s="249"/>
      <c r="M21" s="197"/>
      <c r="N21" s="225"/>
      <c r="O21" s="220"/>
      <c r="P21" s="197">
        <v>3</v>
      </c>
      <c r="Q21" s="246">
        <v>69.3</v>
      </c>
      <c r="R21" s="290">
        <f>RANK(Q21,Q$20:Q$21)</f>
        <v>1</v>
      </c>
      <c r="S21" s="64">
        <f t="shared" si="0"/>
        <v>3</v>
      </c>
    </row>
    <row r="22" spans="1:19" ht="15">
      <c r="A22" s="198" t="s">
        <v>83</v>
      </c>
      <c r="B22" s="199" t="s">
        <v>14</v>
      </c>
      <c r="C22" s="200" t="s">
        <v>64</v>
      </c>
      <c r="D22" s="200">
        <v>2</v>
      </c>
      <c r="E22" s="227">
        <v>59.1</v>
      </c>
      <c r="F22" s="252">
        <f>RANK(E22,E$22:E$28)</f>
        <v>7</v>
      </c>
      <c r="G22" s="217">
        <v>2</v>
      </c>
      <c r="H22" s="234">
        <v>92</v>
      </c>
      <c r="I22" s="252">
        <f aca="true" t="shared" si="5" ref="I22:I27">RANK(H22,H$22:H$27)</f>
        <v>6</v>
      </c>
      <c r="J22" s="217">
        <v>2</v>
      </c>
      <c r="K22" s="234">
        <v>80.2</v>
      </c>
      <c r="L22" s="252">
        <f>RANK(K22,K$22:K$28)</f>
        <v>3</v>
      </c>
      <c r="M22" s="217"/>
      <c r="N22" s="234"/>
      <c r="O22" s="221"/>
      <c r="P22" s="217">
        <v>2</v>
      </c>
      <c r="Q22" s="227">
        <v>68.4</v>
      </c>
      <c r="R22" s="252">
        <f>RANK(Q22,Q$22:Q$27)</f>
        <v>4</v>
      </c>
      <c r="S22" s="64">
        <f t="shared" si="0"/>
        <v>4</v>
      </c>
    </row>
    <row r="23" spans="1:19" ht="15.75" thickBot="1">
      <c r="A23" s="198" t="s">
        <v>73</v>
      </c>
      <c r="B23" s="200" t="s">
        <v>72</v>
      </c>
      <c r="C23" s="201" t="s">
        <v>64</v>
      </c>
      <c r="D23" s="200">
        <v>2</v>
      </c>
      <c r="E23" s="228">
        <v>77.2</v>
      </c>
      <c r="F23" s="288">
        <f aca="true" t="shared" si="6" ref="F23:F28">RANK(E23,E$22:E$28)</f>
        <v>3</v>
      </c>
      <c r="G23" s="200">
        <v>2</v>
      </c>
      <c r="H23" s="223">
        <v>94.5</v>
      </c>
      <c r="I23" s="249">
        <f t="shared" si="5"/>
        <v>4</v>
      </c>
      <c r="J23" s="200"/>
      <c r="K23" s="223"/>
      <c r="L23" s="249"/>
      <c r="M23" s="200"/>
      <c r="N23" s="236"/>
      <c r="O23" s="218"/>
      <c r="P23" s="200"/>
      <c r="Q23" s="228"/>
      <c r="R23" s="249"/>
      <c r="S23" s="149">
        <f t="shared" si="0"/>
        <v>2</v>
      </c>
    </row>
    <row r="24" spans="1:19" s="19" customFormat="1" ht="15.75" thickTop="1">
      <c r="A24" s="200" t="s">
        <v>60</v>
      </c>
      <c r="B24" s="200" t="s">
        <v>50</v>
      </c>
      <c r="C24" s="200" t="s">
        <v>64</v>
      </c>
      <c r="D24" s="200">
        <v>2</v>
      </c>
      <c r="E24" s="229">
        <v>75</v>
      </c>
      <c r="F24" s="249">
        <f t="shared" si="6"/>
        <v>5</v>
      </c>
      <c r="G24" s="200">
        <v>2</v>
      </c>
      <c r="H24" s="232">
        <v>97</v>
      </c>
      <c r="I24" s="288">
        <f t="shared" si="5"/>
        <v>2</v>
      </c>
      <c r="J24" s="200"/>
      <c r="K24" s="232"/>
      <c r="L24" s="249"/>
      <c r="M24" s="200"/>
      <c r="N24" s="236"/>
      <c r="O24" s="34"/>
      <c r="P24" s="200"/>
      <c r="Q24" s="229"/>
      <c r="R24" s="249"/>
      <c r="S24" s="18">
        <f t="shared" si="0"/>
        <v>2</v>
      </c>
    </row>
    <row r="25" spans="1:19" s="19" customFormat="1" ht="15">
      <c r="A25" s="198" t="s">
        <v>17</v>
      </c>
      <c r="B25" s="199" t="s">
        <v>15</v>
      </c>
      <c r="C25" s="200" t="s">
        <v>64</v>
      </c>
      <c r="D25" s="199">
        <v>2</v>
      </c>
      <c r="E25" s="229">
        <v>77.7</v>
      </c>
      <c r="F25" s="288">
        <f t="shared" si="6"/>
        <v>2</v>
      </c>
      <c r="G25" s="199">
        <v>2</v>
      </c>
      <c r="H25" s="232">
        <v>98.5</v>
      </c>
      <c r="I25" s="288">
        <f t="shared" si="5"/>
        <v>1</v>
      </c>
      <c r="J25" s="199">
        <v>2</v>
      </c>
      <c r="K25" s="232">
        <v>90.4</v>
      </c>
      <c r="L25" s="288">
        <f>RANK(K25,K$22:K$28)</f>
        <v>1</v>
      </c>
      <c r="M25" s="200"/>
      <c r="N25" s="236"/>
      <c r="O25" s="34"/>
      <c r="P25" s="199">
        <v>2</v>
      </c>
      <c r="Q25" s="229">
        <v>78.8</v>
      </c>
      <c r="R25" s="288">
        <f>RANK(Q25,Q$22:Q$27)</f>
        <v>1</v>
      </c>
      <c r="S25" s="18">
        <f t="shared" si="0"/>
        <v>4</v>
      </c>
    </row>
    <row r="26" spans="1:19" ht="15">
      <c r="A26" s="198" t="s">
        <v>65</v>
      </c>
      <c r="B26" s="200" t="s">
        <v>66</v>
      </c>
      <c r="C26" s="200" t="s">
        <v>64</v>
      </c>
      <c r="D26" s="200">
        <v>2</v>
      </c>
      <c r="E26" s="229">
        <v>76.3</v>
      </c>
      <c r="F26" s="249">
        <f t="shared" si="6"/>
        <v>4</v>
      </c>
      <c r="G26" s="200">
        <v>2</v>
      </c>
      <c r="H26" s="232">
        <v>94.5</v>
      </c>
      <c r="I26" s="249">
        <f t="shared" si="5"/>
        <v>4</v>
      </c>
      <c r="J26" s="200"/>
      <c r="K26" s="235"/>
      <c r="L26" s="249"/>
      <c r="M26" s="200"/>
      <c r="N26" s="236"/>
      <c r="O26" s="34"/>
      <c r="P26" s="200">
        <v>2</v>
      </c>
      <c r="Q26" s="229">
        <v>75.4</v>
      </c>
      <c r="R26" s="249">
        <f>RANK(Q26,Q$22:Q$27)</f>
        <v>3</v>
      </c>
      <c r="S26" s="18">
        <f t="shared" si="0"/>
        <v>3</v>
      </c>
    </row>
    <row r="27" spans="1:19" s="19" customFormat="1" ht="15">
      <c r="A27" s="202" t="s">
        <v>51</v>
      </c>
      <c r="B27" s="199" t="s">
        <v>16</v>
      </c>
      <c r="C27" s="200" t="s">
        <v>64</v>
      </c>
      <c r="D27" s="200">
        <v>2</v>
      </c>
      <c r="E27" s="230">
        <v>73.6</v>
      </c>
      <c r="F27" s="249">
        <f t="shared" si="6"/>
        <v>6</v>
      </c>
      <c r="G27" s="203">
        <v>2</v>
      </c>
      <c r="H27" s="233">
        <v>95</v>
      </c>
      <c r="I27" s="251">
        <f t="shared" si="5"/>
        <v>3</v>
      </c>
      <c r="J27" s="200"/>
      <c r="K27" s="232"/>
      <c r="L27" s="249"/>
      <c r="M27" s="200"/>
      <c r="N27" s="237"/>
      <c r="O27" s="263"/>
      <c r="P27" s="203">
        <v>2</v>
      </c>
      <c r="Q27" s="231">
        <v>78.6</v>
      </c>
      <c r="R27" s="251">
        <f>RANK(Q27,Q$22:Q$27)</f>
        <v>2</v>
      </c>
      <c r="S27" s="18">
        <f t="shared" si="0"/>
        <v>3</v>
      </c>
    </row>
    <row r="28" spans="1:19" s="19" customFormat="1" ht="15">
      <c r="A28" s="203" t="s">
        <v>70</v>
      </c>
      <c r="B28" s="203" t="s">
        <v>12</v>
      </c>
      <c r="C28" s="203" t="s">
        <v>64</v>
      </c>
      <c r="D28" s="206">
        <v>2</v>
      </c>
      <c r="E28" s="231">
        <v>81.8</v>
      </c>
      <c r="F28" s="290">
        <f t="shared" si="6"/>
        <v>1</v>
      </c>
      <c r="G28" s="207">
        <v>1</v>
      </c>
      <c r="H28" s="232">
        <v>88</v>
      </c>
      <c r="I28" s="249">
        <f>RANK(H28,H$28:H$32)</f>
        <v>5</v>
      </c>
      <c r="J28" s="206">
        <v>2</v>
      </c>
      <c r="K28" s="233">
        <v>88.6</v>
      </c>
      <c r="L28" s="251">
        <f>RANK(K28,K$22:K$28)</f>
        <v>2</v>
      </c>
      <c r="M28" s="219"/>
      <c r="N28" s="238"/>
      <c r="O28" s="34"/>
      <c r="P28" s="207">
        <v>1</v>
      </c>
      <c r="Q28" s="229">
        <v>78.2</v>
      </c>
      <c r="R28" s="249">
        <f>RANK(Q28,Q$28:Q$32)</f>
        <v>5</v>
      </c>
      <c r="S28" s="65">
        <f t="shared" si="0"/>
        <v>4</v>
      </c>
    </row>
    <row r="29" spans="1:19" s="19" customFormat="1" ht="15">
      <c r="A29" s="194" t="s">
        <v>58</v>
      </c>
      <c r="B29" s="192" t="s">
        <v>15</v>
      </c>
      <c r="C29" s="18" t="s">
        <v>64</v>
      </c>
      <c r="D29" s="192">
        <v>1</v>
      </c>
      <c r="E29" s="232">
        <v>77.1</v>
      </c>
      <c r="F29" s="249">
        <f>RANK(E29,E$29:E$32)</f>
        <v>3</v>
      </c>
      <c r="G29" s="192">
        <v>1</v>
      </c>
      <c r="H29" s="232">
        <v>96.5</v>
      </c>
      <c r="I29" s="288">
        <f>RANK(H29,H$28:H$32)</f>
        <v>1</v>
      </c>
      <c r="J29" s="192">
        <v>1</v>
      </c>
      <c r="K29" s="232">
        <v>94.3</v>
      </c>
      <c r="L29" s="249">
        <f>RANK(K29,K$29:K$32)</f>
        <v>2</v>
      </c>
      <c r="M29" s="18"/>
      <c r="N29" s="239"/>
      <c r="O29" s="34"/>
      <c r="P29" s="192">
        <v>1</v>
      </c>
      <c r="Q29" s="229">
        <v>83.1</v>
      </c>
      <c r="R29" s="288">
        <f>RANK(Q29,Q$28:Q$32)</f>
        <v>2</v>
      </c>
      <c r="S29" s="65">
        <f t="shared" si="0"/>
        <v>4</v>
      </c>
    </row>
    <row r="30" spans="1:19" s="19" customFormat="1" ht="15">
      <c r="A30" s="194" t="s">
        <v>68</v>
      </c>
      <c r="B30" s="192" t="s">
        <v>15</v>
      </c>
      <c r="C30" s="18" t="s">
        <v>64</v>
      </c>
      <c r="D30" s="192">
        <v>1</v>
      </c>
      <c r="E30" s="232">
        <v>80.6</v>
      </c>
      <c r="F30" s="249">
        <f>RANK(E30,E$29:E$32)</f>
        <v>2</v>
      </c>
      <c r="G30" s="192">
        <v>1</v>
      </c>
      <c r="H30" s="232">
        <v>90</v>
      </c>
      <c r="I30" s="249">
        <f>RANK(H30,H$28:H$32)</f>
        <v>4</v>
      </c>
      <c r="J30" s="192">
        <v>1</v>
      </c>
      <c r="K30" s="232">
        <v>95.1</v>
      </c>
      <c r="L30" s="288">
        <f>RANK(K30,K$29:K$32)</f>
        <v>1</v>
      </c>
      <c r="M30" s="18"/>
      <c r="N30" s="239"/>
      <c r="O30" s="34"/>
      <c r="P30" s="192">
        <v>1</v>
      </c>
      <c r="Q30" s="229">
        <v>83.7</v>
      </c>
      <c r="R30" s="288">
        <f>RANK(Q30,Q$28:Q$32)</f>
        <v>1</v>
      </c>
      <c r="S30" s="65">
        <f t="shared" si="0"/>
        <v>4</v>
      </c>
    </row>
    <row r="31" spans="1:19" s="19" customFormat="1" ht="15">
      <c r="A31" s="18" t="s">
        <v>85</v>
      </c>
      <c r="B31" s="18" t="s">
        <v>18</v>
      </c>
      <c r="C31" s="18" t="s">
        <v>64</v>
      </c>
      <c r="D31" s="18">
        <v>1</v>
      </c>
      <c r="E31" s="232">
        <v>74.8</v>
      </c>
      <c r="F31" s="249">
        <f>RANK(E31,E$29:E$32)</f>
        <v>4</v>
      </c>
      <c r="G31" s="18">
        <v>1</v>
      </c>
      <c r="H31" s="229">
        <v>93</v>
      </c>
      <c r="I31" s="249">
        <f>RANK(H31,H$28:H$32)</f>
        <v>3</v>
      </c>
      <c r="J31" s="18">
        <v>1</v>
      </c>
      <c r="K31" s="232">
        <v>84.9</v>
      </c>
      <c r="L31" s="249">
        <f>RANK(K31,K$29:K$32)</f>
        <v>4</v>
      </c>
      <c r="M31" s="18"/>
      <c r="N31" s="239"/>
      <c r="O31" s="34"/>
      <c r="P31" s="18">
        <v>1</v>
      </c>
      <c r="Q31" s="229">
        <v>78.8</v>
      </c>
      <c r="R31" s="249">
        <f>RANK(Q31,Q$28:Q$32)</f>
        <v>4</v>
      </c>
      <c r="S31" s="65">
        <f t="shared" si="0"/>
        <v>4</v>
      </c>
    </row>
    <row r="32" spans="1:19" s="19" customFormat="1" ht="15">
      <c r="A32" s="169" t="s">
        <v>78</v>
      </c>
      <c r="B32" s="193" t="s">
        <v>10</v>
      </c>
      <c r="C32" s="170" t="s">
        <v>64</v>
      </c>
      <c r="D32" s="170">
        <v>1</v>
      </c>
      <c r="E32" s="233">
        <v>83.3</v>
      </c>
      <c r="F32" s="290">
        <f>RANK(E32,E$29:E$32)</f>
        <v>1</v>
      </c>
      <c r="G32" s="170">
        <v>1</v>
      </c>
      <c r="H32" s="233">
        <v>94</v>
      </c>
      <c r="I32" s="290">
        <f>RANK(H32,H$28:H$32)</f>
        <v>2</v>
      </c>
      <c r="J32" s="170">
        <v>1</v>
      </c>
      <c r="K32" s="233">
        <v>89.5</v>
      </c>
      <c r="L32" s="251">
        <f>RANK(K32,K$29:K$32)</f>
        <v>3</v>
      </c>
      <c r="M32" s="170"/>
      <c r="N32" s="240"/>
      <c r="O32" s="122"/>
      <c r="P32" s="170">
        <v>1</v>
      </c>
      <c r="Q32" s="231">
        <v>79</v>
      </c>
      <c r="R32" s="251">
        <f>RANK(Q32,Q$28:Q$32)</f>
        <v>3</v>
      </c>
      <c r="S32" s="65">
        <f t="shared" si="0"/>
        <v>4</v>
      </c>
    </row>
    <row r="33" spans="1:19" s="152" customFormat="1" ht="15">
      <c r="A33" s="147"/>
      <c r="B33" s="147"/>
      <c r="C33" s="147"/>
      <c r="D33" s="42"/>
      <c r="E33" s="37"/>
      <c r="F33" s="150"/>
      <c r="G33" s="42"/>
      <c r="H33" s="37"/>
      <c r="I33" s="150"/>
      <c r="J33" s="42"/>
      <c r="K33" s="37"/>
      <c r="L33" s="150"/>
      <c r="M33" s="109"/>
      <c r="N33" s="151"/>
      <c r="O33" s="37"/>
      <c r="P33" s="42"/>
      <c r="Q33" s="37"/>
      <c r="R33" s="150"/>
      <c r="S33" s="151"/>
    </row>
    <row r="36" spans="1:6" ht="15">
      <c r="A36" s="66" t="s">
        <v>22</v>
      </c>
      <c r="B36" s="67"/>
      <c r="C36" s="67"/>
      <c r="D36" s="68"/>
      <c r="E36" s="24"/>
      <c r="F36" s="19"/>
    </row>
    <row r="37" spans="1:6" ht="45">
      <c r="A37" s="69"/>
      <c r="B37" s="70"/>
      <c r="C37" s="71" t="s">
        <v>23</v>
      </c>
      <c r="D37" s="72" t="s">
        <v>24</v>
      </c>
      <c r="E37" s="72" t="s">
        <v>25</v>
      </c>
      <c r="F37" s="253"/>
    </row>
    <row r="38" spans="1:6" ht="15">
      <c r="A38" s="73" t="s">
        <v>26</v>
      </c>
      <c r="B38" s="74" t="s">
        <v>14</v>
      </c>
      <c r="C38" s="75">
        <f>E5+H5+K5+N5+E11+H11+K11+N11+E22+H22+K22+Q22</f>
        <v>861</v>
      </c>
      <c r="D38" s="76">
        <v>12</v>
      </c>
      <c r="E38" s="77">
        <f>C38/D38</f>
        <v>71.75</v>
      </c>
      <c r="F38" s="254">
        <f aca="true" t="shared" si="7" ref="F38:F47">RANK(E38,E$38:E$47)</f>
        <v>10</v>
      </c>
    </row>
    <row r="39" spans="1:6" ht="15">
      <c r="A39" s="78" t="s">
        <v>27</v>
      </c>
      <c r="B39" s="79" t="s">
        <v>18</v>
      </c>
      <c r="C39" s="80">
        <f>E9+H9+K9+N9+E10+H10+K10+N10+E18+H18+K18+N18+E31+H31+K31+Q31</f>
        <v>1200.1</v>
      </c>
      <c r="D39" s="81">
        <v>16</v>
      </c>
      <c r="E39" s="82">
        <f aca="true" t="shared" si="8" ref="E39:E47">C39/D39</f>
        <v>75.00625</v>
      </c>
      <c r="F39" s="255">
        <f t="shared" si="7"/>
        <v>9</v>
      </c>
    </row>
    <row r="40" spans="1:6" ht="15">
      <c r="A40" s="83" t="s">
        <v>28</v>
      </c>
      <c r="B40" s="84" t="s">
        <v>10</v>
      </c>
      <c r="C40" s="85">
        <f>E7+H7+K7+N7+E14+H14+K14+N14+E15+H15+K15+N15+E32+H32+K32+Q32</f>
        <v>1271</v>
      </c>
      <c r="D40" s="86">
        <v>16</v>
      </c>
      <c r="E40" s="82">
        <f t="shared" si="8"/>
        <v>79.4375</v>
      </c>
      <c r="F40" s="255">
        <f t="shared" si="7"/>
        <v>7</v>
      </c>
    </row>
    <row r="41" spans="1:6" ht="15">
      <c r="A41" s="83" t="s">
        <v>87</v>
      </c>
      <c r="B41" s="84" t="s">
        <v>88</v>
      </c>
      <c r="C41" s="85">
        <f>E17+H17+K17+N17</f>
        <v>303.9</v>
      </c>
      <c r="D41" s="86">
        <v>4</v>
      </c>
      <c r="E41" s="82">
        <f t="shared" si="8"/>
        <v>75.975</v>
      </c>
      <c r="F41" s="255">
        <f t="shared" si="7"/>
        <v>8</v>
      </c>
    </row>
    <row r="42" spans="1:6" ht="15">
      <c r="A42" s="78" t="s">
        <v>65</v>
      </c>
      <c r="B42" s="79" t="s">
        <v>66</v>
      </c>
      <c r="C42" s="80">
        <f>E26+H26+Q26</f>
        <v>246.20000000000002</v>
      </c>
      <c r="D42" s="81">
        <v>3</v>
      </c>
      <c r="E42" s="82">
        <f t="shared" si="8"/>
        <v>82.06666666666668</v>
      </c>
      <c r="F42" s="255">
        <f t="shared" si="7"/>
        <v>4</v>
      </c>
    </row>
    <row r="43" spans="1:6" ht="15">
      <c r="A43" s="78" t="s">
        <v>29</v>
      </c>
      <c r="B43" s="79" t="s">
        <v>16</v>
      </c>
      <c r="C43" s="80">
        <f>E16+H16+N16+E21+H21+Q21+E27+H27+Q27</f>
        <v>720.1</v>
      </c>
      <c r="D43" s="81">
        <v>9</v>
      </c>
      <c r="E43" s="82">
        <f t="shared" si="8"/>
        <v>80.01111111111112</v>
      </c>
      <c r="F43" s="255">
        <f t="shared" si="7"/>
        <v>6</v>
      </c>
    </row>
    <row r="44" spans="1:6" ht="15">
      <c r="A44" s="281" t="s">
        <v>63</v>
      </c>
      <c r="B44" s="282" t="s">
        <v>50</v>
      </c>
      <c r="C44" s="283">
        <f>E20+H20+E24+H24</f>
        <v>339.8</v>
      </c>
      <c r="D44" s="284">
        <f>'[1]Inschrijvingen'!J20</f>
        <v>4</v>
      </c>
      <c r="E44" s="285">
        <f t="shared" si="8"/>
        <v>84.95</v>
      </c>
      <c r="F44" s="286">
        <f t="shared" si="7"/>
        <v>1</v>
      </c>
    </row>
    <row r="45" spans="1:6" ht="15">
      <c r="A45" s="78" t="s">
        <v>30</v>
      </c>
      <c r="B45" s="79" t="s">
        <v>15</v>
      </c>
      <c r="C45" s="80">
        <f>E6+H6+K6+N6+E13+H13+K13+N13+E19+H19+K19+N19+E25+H25+K25+Q25+E29+H29+K29+Q29+E30+H30+K30+Q30</f>
        <v>1994.0999999999997</v>
      </c>
      <c r="D45" s="81">
        <v>24</v>
      </c>
      <c r="E45" s="82">
        <f t="shared" si="8"/>
        <v>83.08749999999999</v>
      </c>
      <c r="F45" s="255">
        <f t="shared" si="7"/>
        <v>3</v>
      </c>
    </row>
    <row r="46" spans="1:6" ht="15">
      <c r="A46" s="78" t="s">
        <v>86</v>
      </c>
      <c r="B46" s="79" t="s">
        <v>72</v>
      </c>
      <c r="C46" s="80">
        <f>E8+H8+E23+H23</f>
        <v>333.7</v>
      </c>
      <c r="D46" s="81">
        <v>4</v>
      </c>
      <c r="E46" s="82">
        <f t="shared" si="8"/>
        <v>83.425</v>
      </c>
      <c r="F46" s="255">
        <f t="shared" si="7"/>
        <v>2</v>
      </c>
    </row>
    <row r="47" spans="1:6" ht="15">
      <c r="A47" s="87" t="s">
        <v>21</v>
      </c>
      <c r="B47" s="88" t="s">
        <v>12</v>
      </c>
      <c r="C47" s="89">
        <f>E12+H12+K12+N12+E28+H28+K28+Q28</f>
        <v>652.8000000000001</v>
      </c>
      <c r="D47" s="90">
        <v>8</v>
      </c>
      <c r="E47" s="91">
        <f t="shared" si="8"/>
        <v>81.60000000000001</v>
      </c>
      <c r="F47" s="256">
        <f t="shared" si="7"/>
        <v>5</v>
      </c>
    </row>
    <row r="48" spans="1:6" ht="15">
      <c r="A48" s="92"/>
      <c r="B48" s="92"/>
      <c r="C48" s="92"/>
      <c r="D48" s="93">
        <f>SUM(D38:D47)</f>
        <v>100</v>
      </c>
      <c r="E48" s="92"/>
      <c r="F48" s="92"/>
    </row>
  </sheetData>
  <sheetProtection/>
  <dataValidations count="1">
    <dataValidation type="list" allowBlank="1" showInputMessage="1" showErrorMessage="1" sqref="M19">
      <formula1>$L$1:$L$2</formula1>
    </dataValidation>
  </dataValidations>
  <printOptions gridLines="1"/>
  <pageMargins left="0.5118110236220472" right="0.11811023622047245" top="0.5511811023622047" bottom="0" header="0.31496062992125984" footer="0.11811023622047245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O32"/>
  <sheetViews>
    <sheetView zoomScalePageLayoutView="0" workbookViewId="0" topLeftCell="A1">
      <selection activeCell="H5" sqref="H5:H32"/>
    </sheetView>
  </sheetViews>
  <sheetFormatPr defaultColWidth="21.140625" defaultRowHeight="15"/>
  <cols>
    <col min="1" max="1" width="22.28125" style="0" bestFit="1" customWidth="1"/>
    <col min="2" max="2" width="23.140625" style="0" hidden="1" customWidth="1"/>
    <col min="3" max="3" width="17.28125" style="0" bestFit="1" customWidth="1"/>
    <col min="4" max="4" width="10.00390625" style="0" bestFit="1" customWidth="1"/>
    <col min="5" max="5" width="11.00390625" style="0" bestFit="1" customWidth="1"/>
    <col min="6" max="6" width="10.140625" style="0" bestFit="1" customWidth="1"/>
    <col min="7" max="7" width="9.28125" style="0" bestFit="1" customWidth="1"/>
    <col min="8" max="8" width="12.8515625" style="0" bestFit="1" customWidth="1"/>
    <col min="9" max="9" width="6.7109375" style="0" bestFit="1" customWidth="1"/>
    <col min="10" max="11" width="9.140625" style="0" customWidth="1"/>
    <col min="12" max="12" width="9.140625" style="19" customWidth="1"/>
    <col min="13" max="14" width="9.140625" style="0" customWidth="1"/>
    <col min="15" max="15" width="12.8515625" style="0" bestFit="1" customWidth="1"/>
    <col min="16" max="254" width="9.140625" style="0" customWidth="1"/>
  </cols>
  <sheetData>
    <row r="1" spans="1:9" ht="15">
      <c r="A1" s="1" t="s">
        <v>0</v>
      </c>
      <c r="I1">
        <f>SUM(I5:I89)</f>
        <v>100</v>
      </c>
    </row>
    <row r="2" spans="4:8" ht="15">
      <c r="D2">
        <f>COUNT(D5:D32)</f>
        <v>28</v>
      </c>
      <c r="E2">
        <f>COUNT(E5:E32)</f>
        <v>28</v>
      </c>
      <c r="F2">
        <f>COUNT(F5:F32)</f>
        <v>20</v>
      </c>
      <c r="G2">
        <f>COUNT(G5:G32)</f>
        <v>14</v>
      </c>
      <c r="H2">
        <f>COUNT(H5:H32)</f>
        <v>10</v>
      </c>
    </row>
    <row r="3" spans="1:15" ht="15">
      <c r="A3" s="2"/>
      <c r="B3" s="3"/>
      <c r="C3" s="4"/>
      <c r="D3" s="271" t="s">
        <v>1</v>
      </c>
      <c r="E3" s="272"/>
      <c r="F3" s="272"/>
      <c r="G3" s="272"/>
      <c r="H3" s="273"/>
      <c r="I3" s="5"/>
      <c r="K3" s="274" t="s">
        <v>61</v>
      </c>
      <c r="L3" s="275"/>
      <c r="M3" s="275"/>
      <c r="N3" s="275"/>
      <c r="O3" s="276"/>
    </row>
    <row r="4" spans="1:15" ht="15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54</v>
      </c>
      <c r="I4" s="12" t="s">
        <v>9</v>
      </c>
      <c r="K4" s="129" t="s">
        <v>5</v>
      </c>
      <c r="L4" s="208" t="s">
        <v>6</v>
      </c>
      <c r="M4" s="61" t="s">
        <v>7</v>
      </c>
      <c r="N4" s="61" t="s">
        <v>8</v>
      </c>
      <c r="O4" s="130" t="s">
        <v>54</v>
      </c>
    </row>
    <row r="5" spans="1:15" s="123" customFormat="1" ht="15">
      <c r="A5" s="166" t="s">
        <v>81</v>
      </c>
      <c r="B5" s="167" t="s">
        <v>14</v>
      </c>
      <c r="C5" s="168" t="s">
        <v>11</v>
      </c>
      <c r="D5" s="165">
        <v>3</v>
      </c>
      <c r="E5" s="165">
        <v>3</v>
      </c>
      <c r="F5" s="165">
        <v>3</v>
      </c>
      <c r="G5" s="167">
        <v>3</v>
      </c>
      <c r="H5" s="165"/>
      <c r="I5" s="165">
        <f aca="true" t="shared" si="0" ref="I5:I22">COUNT(D5:H5)</f>
        <v>4</v>
      </c>
      <c r="K5" s="124">
        <v>7</v>
      </c>
      <c r="L5" s="125">
        <v>3</v>
      </c>
      <c r="M5" s="125">
        <v>1</v>
      </c>
      <c r="N5" s="125">
        <v>11</v>
      </c>
      <c r="O5" s="153"/>
    </row>
    <row r="6" spans="1:15" s="123" customFormat="1" ht="15">
      <c r="A6" s="171" t="s">
        <v>57</v>
      </c>
      <c r="B6" s="172" t="s">
        <v>15</v>
      </c>
      <c r="C6" s="173" t="s">
        <v>67</v>
      </c>
      <c r="D6" s="172">
        <v>2</v>
      </c>
      <c r="E6" s="172">
        <v>2</v>
      </c>
      <c r="F6" s="172">
        <v>2</v>
      </c>
      <c r="G6" s="172">
        <v>2</v>
      </c>
      <c r="H6" s="121"/>
      <c r="I6" s="209">
        <f t="shared" si="0"/>
        <v>4</v>
      </c>
      <c r="K6" s="119">
        <v>4</v>
      </c>
      <c r="L6" s="33">
        <v>1</v>
      </c>
      <c r="M6" s="33">
        <v>7</v>
      </c>
      <c r="N6" s="33">
        <v>10</v>
      </c>
      <c r="O6" s="117"/>
    </row>
    <row r="7" spans="1:15" s="123" customFormat="1" ht="15">
      <c r="A7" s="174" t="s">
        <v>74</v>
      </c>
      <c r="B7" s="175" t="s">
        <v>10</v>
      </c>
      <c r="C7" s="176" t="s">
        <v>67</v>
      </c>
      <c r="D7" s="175">
        <v>2</v>
      </c>
      <c r="E7" s="175">
        <v>2</v>
      </c>
      <c r="F7" s="175">
        <v>2</v>
      </c>
      <c r="G7" s="175">
        <v>2</v>
      </c>
      <c r="H7" s="122"/>
      <c r="I7" s="210">
        <f t="shared" si="0"/>
        <v>4</v>
      </c>
      <c r="K7" s="39">
        <v>11</v>
      </c>
      <c r="L7" s="36">
        <v>2</v>
      </c>
      <c r="M7" s="36">
        <v>6</v>
      </c>
      <c r="N7" s="36">
        <v>9</v>
      </c>
      <c r="O7" s="113"/>
    </row>
    <row r="8" spans="1:15" s="123" customFormat="1" ht="15">
      <c r="A8" s="177" t="s">
        <v>71</v>
      </c>
      <c r="B8" s="64" t="s">
        <v>72</v>
      </c>
      <c r="C8" s="64" t="s">
        <v>13</v>
      </c>
      <c r="D8" s="64">
        <v>3</v>
      </c>
      <c r="E8" s="64">
        <v>3</v>
      </c>
      <c r="F8" s="64"/>
      <c r="G8" s="64"/>
      <c r="H8" s="64"/>
      <c r="I8" s="64">
        <f t="shared" si="0"/>
        <v>2</v>
      </c>
      <c r="K8" s="119">
        <v>1</v>
      </c>
      <c r="L8" s="33">
        <v>4</v>
      </c>
      <c r="M8" s="33"/>
      <c r="N8" s="33"/>
      <c r="O8" s="117"/>
    </row>
    <row r="9" spans="1:15" ht="15">
      <c r="A9" s="64" t="s">
        <v>55</v>
      </c>
      <c r="B9" s="178" t="s">
        <v>18</v>
      </c>
      <c r="C9" s="64" t="s">
        <v>13</v>
      </c>
      <c r="D9" s="64">
        <v>3</v>
      </c>
      <c r="E9" s="64">
        <v>3</v>
      </c>
      <c r="F9" s="64">
        <v>3</v>
      </c>
      <c r="G9" s="64">
        <v>3</v>
      </c>
      <c r="H9" s="64"/>
      <c r="I9" s="64">
        <f t="shared" si="0"/>
        <v>4</v>
      </c>
      <c r="K9" s="31">
        <v>3</v>
      </c>
      <c r="L9" s="32">
        <v>5</v>
      </c>
      <c r="M9" s="32">
        <v>8</v>
      </c>
      <c r="N9" s="32">
        <v>1</v>
      </c>
      <c r="O9" s="41"/>
    </row>
    <row r="10" spans="1:15" ht="15">
      <c r="A10" s="179" t="s">
        <v>56</v>
      </c>
      <c r="B10" s="179" t="s">
        <v>18</v>
      </c>
      <c r="C10" s="179" t="s">
        <v>13</v>
      </c>
      <c r="D10" s="179">
        <v>3</v>
      </c>
      <c r="E10" s="179">
        <v>3</v>
      </c>
      <c r="F10" s="179">
        <v>3</v>
      </c>
      <c r="G10" s="179">
        <v>3</v>
      </c>
      <c r="H10" s="179"/>
      <c r="I10" s="179">
        <f t="shared" si="0"/>
        <v>4</v>
      </c>
      <c r="K10" s="31">
        <v>4</v>
      </c>
      <c r="L10" s="32">
        <v>6</v>
      </c>
      <c r="M10" s="32">
        <v>9</v>
      </c>
      <c r="N10" s="32">
        <v>2</v>
      </c>
      <c r="O10" s="41"/>
    </row>
    <row r="11" spans="1:15" s="19" customFormat="1" ht="15">
      <c r="A11" s="180" t="s">
        <v>82</v>
      </c>
      <c r="B11" s="181" t="s">
        <v>14</v>
      </c>
      <c r="C11" s="182" t="s">
        <v>13</v>
      </c>
      <c r="D11" s="183">
        <v>2</v>
      </c>
      <c r="E11" s="183">
        <v>2</v>
      </c>
      <c r="F11" s="183">
        <v>2</v>
      </c>
      <c r="G11" s="181">
        <v>2</v>
      </c>
      <c r="H11" s="183"/>
      <c r="I11" s="183">
        <f t="shared" si="0"/>
        <v>4</v>
      </c>
      <c r="K11" s="39">
        <v>6</v>
      </c>
      <c r="L11" s="36">
        <v>1</v>
      </c>
      <c r="M11" s="36">
        <v>3</v>
      </c>
      <c r="N11" s="36">
        <v>11</v>
      </c>
      <c r="O11" s="127"/>
    </row>
    <row r="12" spans="1:15" s="123" customFormat="1" ht="15">
      <c r="A12" s="183" t="s">
        <v>69</v>
      </c>
      <c r="B12" s="183" t="s">
        <v>12</v>
      </c>
      <c r="C12" s="183" t="s">
        <v>13</v>
      </c>
      <c r="D12" s="184">
        <v>2</v>
      </c>
      <c r="E12" s="184">
        <v>2</v>
      </c>
      <c r="F12" s="184">
        <v>2</v>
      </c>
      <c r="G12" s="184">
        <v>2</v>
      </c>
      <c r="H12" s="183"/>
      <c r="I12" s="183">
        <f>COUNT(D12:H12)</f>
        <v>4</v>
      </c>
      <c r="K12" s="119">
        <v>7</v>
      </c>
      <c r="L12" s="33">
        <v>2</v>
      </c>
      <c r="M12" s="33">
        <v>4</v>
      </c>
      <c r="N12" s="30">
        <v>9</v>
      </c>
      <c r="O12" s="120"/>
    </row>
    <row r="13" spans="1:15" s="19" customFormat="1" ht="15">
      <c r="A13" s="180" t="s">
        <v>19</v>
      </c>
      <c r="B13" s="183" t="s">
        <v>15</v>
      </c>
      <c r="C13" s="183" t="s">
        <v>13</v>
      </c>
      <c r="D13" s="183">
        <v>2</v>
      </c>
      <c r="E13" s="183">
        <v>2</v>
      </c>
      <c r="F13" s="183">
        <v>2</v>
      </c>
      <c r="G13" s="183">
        <v>2</v>
      </c>
      <c r="H13" s="183"/>
      <c r="I13" s="183">
        <f t="shared" si="0"/>
        <v>4</v>
      </c>
      <c r="K13" s="31">
        <v>8</v>
      </c>
      <c r="L13" s="32">
        <v>3</v>
      </c>
      <c r="M13" s="32">
        <v>5</v>
      </c>
      <c r="N13" s="32">
        <v>10</v>
      </c>
      <c r="O13" s="35"/>
    </row>
    <row r="14" spans="1:15" s="19" customFormat="1" ht="15">
      <c r="A14" s="180" t="s">
        <v>75</v>
      </c>
      <c r="B14" s="183" t="s">
        <v>10</v>
      </c>
      <c r="C14" s="182" t="s">
        <v>76</v>
      </c>
      <c r="D14" s="183">
        <v>2</v>
      </c>
      <c r="E14" s="183">
        <v>2</v>
      </c>
      <c r="F14" s="183">
        <v>2</v>
      </c>
      <c r="G14" s="183">
        <v>2</v>
      </c>
      <c r="H14" s="183"/>
      <c r="I14" s="183">
        <f>COUNT(D14:H14)</f>
        <v>4</v>
      </c>
      <c r="K14" s="31">
        <v>9</v>
      </c>
      <c r="L14" s="32">
        <v>4</v>
      </c>
      <c r="M14" s="32">
        <v>1</v>
      </c>
      <c r="N14" s="32">
        <v>6</v>
      </c>
      <c r="O14" s="35"/>
    </row>
    <row r="15" spans="1:15" ht="15">
      <c r="A15" s="180" t="s">
        <v>77</v>
      </c>
      <c r="B15" s="183" t="s">
        <v>10</v>
      </c>
      <c r="C15" s="182" t="s">
        <v>76</v>
      </c>
      <c r="D15" s="183">
        <v>2</v>
      </c>
      <c r="E15" s="183">
        <v>2</v>
      </c>
      <c r="F15" s="183">
        <v>2</v>
      </c>
      <c r="G15" s="183">
        <v>2</v>
      </c>
      <c r="H15" s="183"/>
      <c r="I15" s="183">
        <f>COUNT(D15:H15)</f>
        <v>4</v>
      </c>
      <c r="K15" s="31">
        <v>2</v>
      </c>
      <c r="L15" s="32">
        <v>10</v>
      </c>
      <c r="M15" s="32">
        <v>7</v>
      </c>
      <c r="N15" s="32">
        <v>4</v>
      </c>
      <c r="O15" s="35"/>
    </row>
    <row r="16" spans="1:15" s="19" customFormat="1" ht="15">
      <c r="A16" s="185" t="s">
        <v>53</v>
      </c>
      <c r="B16" s="181" t="s">
        <v>16</v>
      </c>
      <c r="C16" s="183" t="s">
        <v>13</v>
      </c>
      <c r="D16" s="183">
        <v>2</v>
      </c>
      <c r="E16" s="183">
        <v>2</v>
      </c>
      <c r="F16" s="183"/>
      <c r="G16" s="183">
        <v>2</v>
      </c>
      <c r="H16" s="183"/>
      <c r="I16" s="183">
        <f t="shared" si="0"/>
        <v>3</v>
      </c>
      <c r="K16" s="39">
        <v>3</v>
      </c>
      <c r="L16" s="36">
        <v>6</v>
      </c>
      <c r="M16" s="36"/>
      <c r="N16" s="36">
        <v>8</v>
      </c>
      <c r="O16" s="127"/>
    </row>
    <row r="17" spans="1:15" s="19" customFormat="1" ht="15">
      <c r="A17" s="180" t="s">
        <v>79</v>
      </c>
      <c r="B17" s="181" t="s">
        <v>80</v>
      </c>
      <c r="C17" s="182" t="s">
        <v>76</v>
      </c>
      <c r="D17" s="183">
        <v>2</v>
      </c>
      <c r="E17" s="183">
        <v>2</v>
      </c>
      <c r="F17" s="186">
        <v>2</v>
      </c>
      <c r="G17" s="186">
        <v>2</v>
      </c>
      <c r="H17" s="183"/>
      <c r="I17" s="183">
        <f t="shared" si="0"/>
        <v>4</v>
      </c>
      <c r="K17" s="119">
        <v>10</v>
      </c>
      <c r="L17" s="33">
        <v>7</v>
      </c>
      <c r="M17" s="33">
        <v>2</v>
      </c>
      <c r="N17" s="33">
        <v>5</v>
      </c>
      <c r="O17" s="120"/>
    </row>
    <row r="18" spans="1:15" s="19" customFormat="1" ht="15">
      <c r="A18" s="183" t="s">
        <v>84</v>
      </c>
      <c r="B18" s="183" t="s">
        <v>18</v>
      </c>
      <c r="C18" s="187" t="s">
        <v>13</v>
      </c>
      <c r="D18" s="186">
        <v>2</v>
      </c>
      <c r="E18" s="186">
        <v>2</v>
      </c>
      <c r="F18" s="191">
        <v>1</v>
      </c>
      <c r="G18" s="191">
        <v>1</v>
      </c>
      <c r="H18" s="34"/>
      <c r="I18" s="191">
        <f>COUNT(D18:H18)</f>
        <v>4</v>
      </c>
      <c r="K18" s="31">
        <v>5</v>
      </c>
      <c r="L18" s="32">
        <v>8</v>
      </c>
      <c r="M18" s="32">
        <v>10</v>
      </c>
      <c r="N18" s="32">
        <v>3</v>
      </c>
      <c r="O18" s="35"/>
    </row>
    <row r="19" spans="1:15" s="19" customFormat="1" ht="15">
      <c r="A19" s="188" t="s">
        <v>20</v>
      </c>
      <c r="B19" s="189" t="s">
        <v>15</v>
      </c>
      <c r="C19" s="190" t="s">
        <v>13</v>
      </c>
      <c r="D19" s="189">
        <v>1</v>
      </c>
      <c r="E19" s="189">
        <v>1</v>
      </c>
      <c r="F19" s="189">
        <v>1</v>
      </c>
      <c r="G19" s="189">
        <v>1</v>
      </c>
      <c r="H19" s="190"/>
      <c r="I19" s="190">
        <f t="shared" si="0"/>
        <v>4</v>
      </c>
      <c r="K19" s="31">
        <v>1</v>
      </c>
      <c r="L19" s="32">
        <v>9</v>
      </c>
      <c r="M19" s="32">
        <v>11</v>
      </c>
      <c r="N19" s="32">
        <v>7</v>
      </c>
      <c r="O19" s="35"/>
    </row>
    <row r="20" spans="1:15" ht="15">
      <c r="A20" s="196" t="s">
        <v>59</v>
      </c>
      <c r="B20" s="195" t="s">
        <v>50</v>
      </c>
      <c r="C20" s="196" t="s">
        <v>64</v>
      </c>
      <c r="D20" s="195">
        <v>3</v>
      </c>
      <c r="E20" s="195">
        <v>3</v>
      </c>
      <c r="F20" s="196"/>
      <c r="G20" s="196"/>
      <c r="H20" s="196"/>
      <c r="I20" s="196">
        <f t="shared" si="0"/>
        <v>2</v>
      </c>
      <c r="K20" s="31">
        <v>5</v>
      </c>
      <c r="L20" s="32">
        <v>7</v>
      </c>
      <c r="M20" s="32"/>
      <c r="N20" s="16"/>
      <c r="O20" s="35"/>
    </row>
    <row r="21" spans="1:15" ht="15">
      <c r="A21" s="204" t="s">
        <v>52</v>
      </c>
      <c r="B21" s="205" t="s">
        <v>16</v>
      </c>
      <c r="C21" s="197" t="s">
        <v>64</v>
      </c>
      <c r="D21" s="197">
        <v>3</v>
      </c>
      <c r="E21" s="197">
        <v>3</v>
      </c>
      <c r="F21" s="197"/>
      <c r="G21" s="197"/>
      <c r="H21" s="197">
        <v>3</v>
      </c>
      <c r="I21" s="197">
        <f t="shared" si="0"/>
        <v>3</v>
      </c>
      <c r="K21" s="31">
        <v>6</v>
      </c>
      <c r="L21" s="32">
        <v>8</v>
      </c>
      <c r="M21" s="32"/>
      <c r="N21" s="16"/>
      <c r="O21" s="35">
        <v>1</v>
      </c>
    </row>
    <row r="22" spans="1:15" ht="15">
      <c r="A22" s="198" t="s">
        <v>83</v>
      </c>
      <c r="B22" s="199" t="s">
        <v>14</v>
      </c>
      <c r="C22" s="200" t="s">
        <v>64</v>
      </c>
      <c r="D22" s="200">
        <v>2</v>
      </c>
      <c r="E22" s="200">
        <v>2</v>
      </c>
      <c r="F22" s="200">
        <v>2</v>
      </c>
      <c r="G22" s="200"/>
      <c r="H22" s="200">
        <v>2</v>
      </c>
      <c r="I22" s="200">
        <f t="shared" si="0"/>
        <v>4</v>
      </c>
      <c r="K22" s="31">
        <v>1</v>
      </c>
      <c r="L22" s="32">
        <v>6</v>
      </c>
      <c r="M22" s="32">
        <v>9</v>
      </c>
      <c r="N22" s="16"/>
      <c r="O22" s="35">
        <v>4</v>
      </c>
    </row>
    <row r="23" spans="1:15" s="19" customFormat="1" ht="15">
      <c r="A23" s="198" t="s">
        <v>73</v>
      </c>
      <c r="B23" s="200" t="s">
        <v>72</v>
      </c>
      <c r="C23" s="201" t="s">
        <v>64</v>
      </c>
      <c r="D23" s="200">
        <v>2</v>
      </c>
      <c r="E23" s="200">
        <v>2</v>
      </c>
      <c r="F23" s="200"/>
      <c r="G23" s="200"/>
      <c r="H23" s="200"/>
      <c r="I23" s="200">
        <f>COUNT(D23:H23)</f>
        <v>2</v>
      </c>
      <c r="K23" s="31">
        <v>2</v>
      </c>
      <c r="L23" s="32">
        <v>7</v>
      </c>
      <c r="M23" s="32"/>
      <c r="N23" s="16"/>
      <c r="O23" s="35"/>
    </row>
    <row r="24" spans="1:15" ht="15">
      <c r="A24" s="200" t="s">
        <v>60</v>
      </c>
      <c r="B24" s="200" t="s">
        <v>50</v>
      </c>
      <c r="C24" s="200" t="s">
        <v>64</v>
      </c>
      <c r="D24" s="200">
        <v>2</v>
      </c>
      <c r="E24" s="200">
        <v>2</v>
      </c>
      <c r="F24" s="200"/>
      <c r="G24" s="200"/>
      <c r="H24" s="200"/>
      <c r="I24" s="200">
        <f aca="true" t="shared" si="1" ref="I24:I32">COUNT(D24:H24)</f>
        <v>2</v>
      </c>
      <c r="K24" s="39">
        <v>4</v>
      </c>
      <c r="L24" s="36">
        <v>8</v>
      </c>
      <c r="M24" s="36"/>
      <c r="N24" s="157"/>
      <c r="O24" s="127"/>
    </row>
    <row r="25" spans="1:15" ht="15">
      <c r="A25" s="198" t="s">
        <v>17</v>
      </c>
      <c r="B25" s="199" t="s">
        <v>15</v>
      </c>
      <c r="C25" s="200" t="s">
        <v>64</v>
      </c>
      <c r="D25" s="199">
        <v>2</v>
      </c>
      <c r="E25" s="199">
        <v>2</v>
      </c>
      <c r="F25" s="199">
        <v>2</v>
      </c>
      <c r="G25" s="200"/>
      <c r="H25" s="199">
        <v>2</v>
      </c>
      <c r="I25" s="200">
        <f t="shared" si="1"/>
        <v>4</v>
      </c>
      <c r="K25" s="124">
        <v>5</v>
      </c>
      <c r="L25" s="125">
        <v>9</v>
      </c>
      <c r="M25" s="125">
        <v>11</v>
      </c>
      <c r="N25" s="155"/>
      <c r="O25" s="128">
        <v>2</v>
      </c>
    </row>
    <row r="26" spans="1:15" ht="15">
      <c r="A26" s="198" t="s">
        <v>65</v>
      </c>
      <c r="B26" s="200" t="s">
        <v>66</v>
      </c>
      <c r="C26" s="200" t="s">
        <v>64</v>
      </c>
      <c r="D26" s="200">
        <v>2</v>
      </c>
      <c r="E26" s="200">
        <v>2</v>
      </c>
      <c r="F26" s="200"/>
      <c r="G26" s="200"/>
      <c r="H26" s="200">
        <v>2</v>
      </c>
      <c r="I26" s="200">
        <f>COUNT(D26:H26)</f>
        <v>3</v>
      </c>
      <c r="K26" s="119">
        <v>6</v>
      </c>
      <c r="L26" s="33">
        <v>10</v>
      </c>
      <c r="M26" s="33"/>
      <c r="N26" s="116"/>
      <c r="O26" s="120">
        <v>3</v>
      </c>
    </row>
    <row r="27" spans="1:15" ht="15">
      <c r="A27" s="202" t="s">
        <v>51</v>
      </c>
      <c r="B27" s="199" t="s">
        <v>16</v>
      </c>
      <c r="C27" s="200" t="s">
        <v>64</v>
      </c>
      <c r="D27" s="200">
        <v>2</v>
      </c>
      <c r="E27" s="203">
        <v>2</v>
      </c>
      <c r="F27" s="200"/>
      <c r="G27" s="200"/>
      <c r="H27" s="203">
        <v>2</v>
      </c>
      <c r="I27" s="200">
        <f t="shared" si="1"/>
        <v>3</v>
      </c>
      <c r="K27" s="31">
        <v>7</v>
      </c>
      <c r="L27" s="32">
        <v>11</v>
      </c>
      <c r="M27" s="32"/>
      <c r="N27" s="16"/>
      <c r="O27" s="35">
        <v>5</v>
      </c>
    </row>
    <row r="28" spans="1:15" ht="15">
      <c r="A28" s="203" t="s">
        <v>70</v>
      </c>
      <c r="B28" s="203" t="s">
        <v>12</v>
      </c>
      <c r="C28" s="203" t="s">
        <v>64</v>
      </c>
      <c r="D28" s="206">
        <v>2</v>
      </c>
      <c r="E28" s="207">
        <v>1</v>
      </c>
      <c r="F28" s="206">
        <v>2</v>
      </c>
      <c r="G28" s="161"/>
      <c r="H28" s="207">
        <v>1</v>
      </c>
      <c r="I28" s="18">
        <f>COUNT(D28:H28)</f>
        <v>4</v>
      </c>
      <c r="K28" s="31">
        <v>3</v>
      </c>
      <c r="L28" s="32">
        <v>1</v>
      </c>
      <c r="M28" s="32">
        <v>10</v>
      </c>
      <c r="N28" s="15"/>
      <c r="O28" s="35">
        <v>6</v>
      </c>
    </row>
    <row r="29" spans="1:15" ht="15">
      <c r="A29" s="194" t="s">
        <v>58</v>
      </c>
      <c r="B29" s="192" t="s">
        <v>15</v>
      </c>
      <c r="C29" s="18" t="s">
        <v>64</v>
      </c>
      <c r="D29" s="192">
        <v>1</v>
      </c>
      <c r="E29" s="192">
        <v>1</v>
      </c>
      <c r="F29" s="192">
        <v>1</v>
      </c>
      <c r="G29" s="18"/>
      <c r="H29" s="192">
        <v>1</v>
      </c>
      <c r="I29" s="18">
        <f t="shared" si="1"/>
        <v>4</v>
      </c>
      <c r="K29" s="39">
        <v>8</v>
      </c>
      <c r="L29" s="36">
        <v>5</v>
      </c>
      <c r="M29" s="36">
        <v>3</v>
      </c>
      <c r="N29" s="157"/>
      <c r="O29" s="127">
        <v>10</v>
      </c>
    </row>
    <row r="30" spans="1:15" ht="15">
      <c r="A30" s="194" t="s">
        <v>68</v>
      </c>
      <c r="B30" s="192" t="s">
        <v>15</v>
      </c>
      <c r="C30" s="18" t="s">
        <v>64</v>
      </c>
      <c r="D30" s="192">
        <v>1</v>
      </c>
      <c r="E30" s="192">
        <v>1</v>
      </c>
      <c r="F30" s="192">
        <v>1</v>
      </c>
      <c r="G30" s="18"/>
      <c r="H30" s="192">
        <v>1</v>
      </c>
      <c r="I30" s="18">
        <f t="shared" si="1"/>
        <v>4</v>
      </c>
      <c r="K30" s="39">
        <v>9</v>
      </c>
      <c r="L30" s="36">
        <v>2</v>
      </c>
      <c r="M30" s="36">
        <v>4</v>
      </c>
      <c r="N30" s="157"/>
      <c r="O30" s="127">
        <v>11</v>
      </c>
    </row>
    <row r="31" spans="1:15" ht="15">
      <c r="A31" s="18" t="s">
        <v>85</v>
      </c>
      <c r="B31" s="18" t="s">
        <v>18</v>
      </c>
      <c r="C31" s="18" t="s">
        <v>64</v>
      </c>
      <c r="D31" s="18">
        <v>1</v>
      </c>
      <c r="E31" s="18">
        <v>1</v>
      </c>
      <c r="F31" s="18">
        <v>1</v>
      </c>
      <c r="G31" s="18"/>
      <c r="H31" s="18">
        <v>1</v>
      </c>
      <c r="I31" s="18">
        <f t="shared" si="1"/>
        <v>4</v>
      </c>
      <c r="K31" s="119">
        <v>10</v>
      </c>
      <c r="L31" s="33">
        <v>3</v>
      </c>
      <c r="M31" s="33">
        <v>5</v>
      </c>
      <c r="N31" s="116"/>
      <c r="O31" s="120">
        <v>8</v>
      </c>
    </row>
    <row r="32" spans="1:15" ht="15">
      <c r="A32" s="169" t="s">
        <v>78</v>
      </c>
      <c r="B32" s="193" t="s">
        <v>10</v>
      </c>
      <c r="C32" s="170" t="s">
        <v>64</v>
      </c>
      <c r="D32" s="170">
        <v>1</v>
      </c>
      <c r="E32" s="170">
        <v>1</v>
      </c>
      <c r="F32" s="170">
        <v>1</v>
      </c>
      <c r="G32" s="170"/>
      <c r="H32" s="170">
        <v>1</v>
      </c>
      <c r="I32" s="170">
        <f t="shared" si="1"/>
        <v>4</v>
      </c>
      <c r="K32" s="39">
        <v>11</v>
      </c>
      <c r="L32" s="36">
        <v>4</v>
      </c>
      <c r="M32" s="36">
        <v>2</v>
      </c>
      <c r="N32" s="157"/>
      <c r="O32" s="127">
        <v>9</v>
      </c>
    </row>
  </sheetData>
  <sheetProtection/>
  <mergeCells count="2">
    <mergeCell ref="D3:H3"/>
    <mergeCell ref="K3:O3"/>
  </mergeCells>
  <dataValidations count="1">
    <dataValidation type="list" allowBlank="1" showInputMessage="1" showErrorMessage="1" sqref="G19">
      <formula1>$L$1:$L$2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N24" sqref="N24:N25"/>
    </sheetView>
  </sheetViews>
  <sheetFormatPr defaultColWidth="9.140625" defaultRowHeight="15"/>
  <cols>
    <col min="1" max="1" width="28.140625" style="0" bestFit="1" customWidth="1"/>
    <col min="2" max="2" width="23.140625" style="0" hidden="1" customWidth="1"/>
    <col min="3" max="3" width="22.140625" style="0" bestFit="1" customWidth="1"/>
    <col min="4" max="4" width="10.00390625" style="0" bestFit="1" customWidth="1"/>
    <col min="5" max="5" width="11.00390625" style="0" bestFit="1" customWidth="1"/>
    <col min="6" max="6" width="10.140625" style="0" bestFit="1" customWidth="1"/>
    <col min="7" max="7" width="9.28125" style="0" bestFit="1" customWidth="1"/>
    <col min="8" max="8" width="12.8515625" style="0" bestFit="1" customWidth="1"/>
    <col min="9" max="9" width="6.7109375" style="0" hidden="1" customWidth="1"/>
    <col min="10" max="11" width="0" style="0" hidden="1" customWidth="1"/>
  </cols>
  <sheetData>
    <row r="1" spans="1:9" ht="15">
      <c r="A1" s="1" t="s">
        <v>0</v>
      </c>
      <c r="I1">
        <f>SUM(I5:I69)</f>
        <v>24</v>
      </c>
    </row>
    <row r="2" spans="4:8" ht="15">
      <c r="D2">
        <f>COUNT(D5:D32)</f>
        <v>28</v>
      </c>
      <c r="E2">
        <f>COUNT(E5:E32)</f>
        <v>28</v>
      </c>
      <c r="F2">
        <f>COUNT(F5:F32)</f>
        <v>20</v>
      </c>
      <c r="G2">
        <f>COUNT(G5:G32)</f>
        <v>14</v>
      </c>
      <c r="H2">
        <f>COUNT(H5:H32)</f>
        <v>10</v>
      </c>
    </row>
    <row r="3" spans="1:9" ht="15">
      <c r="A3" s="2"/>
      <c r="B3" s="3"/>
      <c r="C3" s="4"/>
      <c r="D3" s="277" t="s">
        <v>1</v>
      </c>
      <c r="E3" s="278"/>
      <c r="F3" s="278"/>
      <c r="G3" s="278"/>
      <c r="H3" s="279"/>
      <c r="I3" s="5"/>
    </row>
    <row r="4" spans="1:10" ht="15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54</v>
      </c>
      <c r="I4" s="12" t="s">
        <v>9</v>
      </c>
      <c r="J4" s="25"/>
    </row>
    <row r="5" spans="1:10" ht="15">
      <c r="A5" s="28" t="s">
        <v>84</v>
      </c>
      <c r="B5" s="28" t="s">
        <v>18</v>
      </c>
      <c r="C5" s="154" t="s">
        <v>13</v>
      </c>
      <c r="D5" s="121">
        <v>2</v>
      </c>
      <c r="E5" s="121">
        <v>2</v>
      </c>
      <c r="F5" s="121">
        <v>1</v>
      </c>
      <c r="G5" s="121">
        <v>1</v>
      </c>
      <c r="H5" s="121"/>
      <c r="I5" s="104">
        <f>COUNT(D5:H5)</f>
        <v>4</v>
      </c>
      <c r="J5" s="38">
        <f>SUM(I5:I5)</f>
        <v>4</v>
      </c>
    </row>
    <row r="6" spans="1:10" ht="15">
      <c r="A6" s="23" t="s">
        <v>85</v>
      </c>
      <c r="B6" s="23" t="s">
        <v>18</v>
      </c>
      <c r="C6" s="23" t="s">
        <v>64</v>
      </c>
      <c r="D6" s="34">
        <v>1</v>
      </c>
      <c r="E6" s="34">
        <v>1</v>
      </c>
      <c r="F6" s="34">
        <v>1</v>
      </c>
      <c r="G6" s="34"/>
      <c r="H6" s="34">
        <v>1</v>
      </c>
      <c r="I6" s="28">
        <f>COUNT(D6:H6)</f>
        <v>4</v>
      </c>
      <c r="J6" s="13"/>
    </row>
    <row r="7" spans="1:10" ht="15">
      <c r="A7" s="23" t="s">
        <v>55</v>
      </c>
      <c r="B7" s="156" t="s">
        <v>18</v>
      </c>
      <c r="C7" s="23" t="s">
        <v>13</v>
      </c>
      <c r="D7" s="34">
        <v>3</v>
      </c>
      <c r="E7" s="34">
        <v>3</v>
      </c>
      <c r="F7" s="34">
        <v>3</v>
      </c>
      <c r="G7" s="34">
        <v>3</v>
      </c>
      <c r="H7" s="34"/>
      <c r="I7" s="29">
        <f>COUNT(D7:H7)</f>
        <v>4</v>
      </c>
      <c r="J7" s="25">
        <f>SUM(I6:I7)</f>
        <v>8</v>
      </c>
    </row>
    <row r="8" spans="1:10" s="118" customFormat="1" ht="15">
      <c r="A8" s="23" t="s">
        <v>56</v>
      </c>
      <c r="B8" s="34" t="s">
        <v>18</v>
      </c>
      <c r="C8" s="23" t="s">
        <v>13</v>
      </c>
      <c r="D8" s="34">
        <v>3</v>
      </c>
      <c r="E8" s="34">
        <v>3</v>
      </c>
      <c r="F8" s="34">
        <v>3</v>
      </c>
      <c r="G8" s="34">
        <v>3</v>
      </c>
      <c r="H8" s="34"/>
      <c r="I8" s="121">
        <f>COUNT(D8:H8)</f>
        <v>4</v>
      </c>
      <c r="J8" s="33"/>
    </row>
    <row r="9" spans="1:9" s="118" customFormat="1" ht="15">
      <c r="A9" s="158" t="s">
        <v>65</v>
      </c>
      <c r="B9" s="34" t="s">
        <v>66</v>
      </c>
      <c r="C9" s="23" t="s">
        <v>64</v>
      </c>
      <c r="D9" s="34">
        <v>2</v>
      </c>
      <c r="E9" s="34">
        <v>2</v>
      </c>
      <c r="F9" s="34"/>
      <c r="G9" s="34"/>
      <c r="H9" s="34">
        <v>2</v>
      </c>
      <c r="I9" s="34">
        <f>COUNT(#REF!)</f>
        <v>0</v>
      </c>
    </row>
    <row r="10" spans="1:10" s="118" customFormat="1" ht="15">
      <c r="A10" s="158" t="s">
        <v>57</v>
      </c>
      <c r="B10" s="34" t="s">
        <v>15</v>
      </c>
      <c r="C10" s="159" t="s">
        <v>67</v>
      </c>
      <c r="D10" s="34">
        <v>2</v>
      </c>
      <c r="E10" s="34">
        <v>2</v>
      </c>
      <c r="F10" s="34">
        <v>2</v>
      </c>
      <c r="G10" s="34">
        <v>2</v>
      </c>
      <c r="H10" s="34"/>
      <c r="I10" s="34">
        <f>COUNT(#REF!)</f>
        <v>0</v>
      </c>
      <c r="J10" s="32"/>
    </row>
    <row r="11" spans="1:10" s="118" customFormat="1" ht="15">
      <c r="A11" s="158" t="s">
        <v>19</v>
      </c>
      <c r="B11" s="34" t="s">
        <v>15</v>
      </c>
      <c r="C11" s="23" t="s">
        <v>13</v>
      </c>
      <c r="D11" s="34">
        <v>2</v>
      </c>
      <c r="E11" s="34">
        <v>2</v>
      </c>
      <c r="F11" s="34">
        <v>2</v>
      </c>
      <c r="G11" s="34">
        <v>2</v>
      </c>
      <c r="H11" s="34"/>
      <c r="I11" s="122">
        <f>COUNT(#REF!)</f>
        <v>0</v>
      </c>
      <c r="J11" s="39">
        <f>SUM(I8:I11)</f>
        <v>4</v>
      </c>
    </row>
    <row r="12" spans="1:10" ht="15">
      <c r="A12" s="158" t="s">
        <v>20</v>
      </c>
      <c r="B12" s="160" t="s">
        <v>15</v>
      </c>
      <c r="C12" s="23" t="s">
        <v>13</v>
      </c>
      <c r="D12" s="160">
        <v>1</v>
      </c>
      <c r="E12" s="160">
        <v>1</v>
      </c>
      <c r="F12" s="160">
        <v>1</v>
      </c>
      <c r="G12" s="160">
        <v>1</v>
      </c>
      <c r="H12" s="34"/>
      <c r="I12" s="34">
        <f>COUNT(#REF!)</f>
        <v>0</v>
      </c>
      <c r="J12" s="19"/>
    </row>
    <row r="13" spans="1:10" ht="15">
      <c r="A13" s="158" t="s">
        <v>17</v>
      </c>
      <c r="B13" s="160" t="s">
        <v>15</v>
      </c>
      <c r="C13" s="23" t="s">
        <v>64</v>
      </c>
      <c r="D13" s="160">
        <v>2</v>
      </c>
      <c r="E13" s="160">
        <v>2</v>
      </c>
      <c r="F13" s="160">
        <v>2</v>
      </c>
      <c r="G13" s="34"/>
      <c r="H13" s="160">
        <v>2</v>
      </c>
      <c r="I13" s="23">
        <f>COUNT(#REF!)</f>
        <v>0</v>
      </c>
      <c r="J13" s="20"/>
    </row>
    <row r="14" spans="1:10" ht="15">
      <c r="A14" s="158" t="s">
        <v>58</v>
      </c>
      <c r="B14" s="160" t="s">
        <v>15</v>
      </c>
      <c r="C14" s="23" t="s">
        <v>64</v>
      </c>
      <c r="D14" s="160">
        <v>1</v>
      </c>
      <c r="E14" s="160">
        <v>1</v>
      </c>
      <c r="F14" s="160">
        <v>1</v>
      </c>
      <c r="G14" s="34"/>
      <c r="H14" s="160">
        <v>1</v>
      </c>
      <c r="I14" s="23">
        <f>COUNT(#REF!)</f>
        <v>0</v>
      </c>
      <c r="J14" s="20"/>
    </row>
    <row r="15" spans="1:9" ht="15">
      <c r="A15" s="158" t="s">
        <v>68</v>
      </c>
      <c r="B15" s="160" t="s">
        <v>15</v>
      </c>
      <c r="C15" s="23" t="s">
        <v>64</v>
      </c>
      <c r="D15" s="160">
        <v>1</v>
      </c>
      <c r="E15" s="160">
        <v>1</v>
      </c>
      <c r="F15" s="160">
        <v>1</v>
      </c>
      <c r="G15" s="34"/>
      <c r="H15" s="160">
        <v>1</v>
      </c>
      <c r="I15" s="23">
        <f>COUNT(#REF!)</f>
        <v>0</v>
      </c>
    </row>
    <row r="16" spans="1:10" ht="15">
      <c r="A16" s="23" t="s">
        <v>59</v>
      </c>
      <c r="B16" s="160" t="s">
        <v>50</v>
      </c>
      <c r="C16" s="23" t="s">
        <v>64</v>
      </c>
      <c r="D16" s="160">
        <v>3</v>
      </c>
      <c r="E16" s="160">
        <v>3</v>
      </c>
      <c r="F16" s="34"/>
      <c r="G16" s="34"/>
      <c r="H16" s="34"/>
      <c r="I16" s="29">
        <f>COUNT(#REF!)</f>
        <v>0</v>
      </c>
      <c r="J16" s="39">
        <f>SUM(I12:I16)</f>
        <v>0</v>
      </c>
    </row>
    <row r="17" spans="1:10" s="19" customFormat="1" ht="15">
      <c r="A17" s="23" t="s">
        <v>60</v>
      </c>
      <c r="B17" s="34" t="s">
        <v>50</v>
      </c>
      <c r="C17" s="23" t="s">
        <v>64</v>
      </c>
      <c r="D17" s="34">
        <v>2</v>
      </c>
      <c r="E17" s="34">
        <v>2</v>
      </c>
      <c r="F17" s="34"/>
      <c r="G17" s="34"/>
      <c r="H17" s="34"/>
      <c r="I17" s="28">
        <f>COUNT(#REF!)</f>
        <v>0</v>
      </c>
      <c r="J17" s="118"/>
    </row>
    <row r="18" spans="1:10" s="19" customFormat="1" ht="15">
      <c r="A18" s="23" t="s">
        <v>69</v>
      </c>
      <c r="B18" s="34" t="s">
        <v>12</v>
      </c>
      <c r="C18" s="23" t="s">
        <v>13</v>
      </c>
      <c r="D18" s="161">
        <v>2</v>
      </c>
      <c r="E18" s="161">
        <v>2</v>
      </c>
      <c r="F18" s="161">
        <v>2</v>
      </c>
      <c r="G18" s="161">
        <v>2</v>
      </c>
      <c r="H18" s="34"/>
      <c r="I18" s="34">
        <f>COUNT(D18:H18)</f>
        <v>4</v>
      </c>
      <c r="J18" s="118"/>
    </row>
    <row r="19" spans="1:10" s="19" customFormat="1" ht="15">
      <c r="A19" s="23" t="s">
        <v>70</v>
      </c>
      <c r="B19" s="34" t="s">
        <v>12</v>
      </c>
      <c r="C19" s="23" t="s">
        <v>64</v>
      </c>
      <c r="D19" s="161">
        <v>2</v>
      </c>
      <c r="E19" s="161">
        <v>1</v>
      </c>
      <c r="F19" s="161">
        <v>2</v>
      </c>
      <c r="G19" s="161"/>
      <c r="H19" s="161">
        <v>1</v>
      </c>
      <c r="I19" s="34">
        <f>COUNT(D19:H19)</f>
        <v>4</v>
      </c>
      <c r="J19" s="118"/>
    </row>
    <row r="20" spans="1:10" s="19" customFormat="1" ht="15">
      <c r="A20" s="158" t="s">
        <v>71</v>
      </c>
      <c r="B20" s="34" t="s">
        <v>72</v>
      </c>
      <c r="C20" s="23" t="s">
        <v>13</v>
      </c>
      <c r="D20" s="34">
        <v>3</v>
      </c>
      <c r="E20" s="34">
        <v>3</v>
      </c>
      <c r="F20" s="34"/>
      <c r="G20" s="34"/>
      <c r="H20" s="34"/>
      <c r="I20" s="23">
        <f>COUNT(#REF!)</f>
        <v>0</v>
      </c>
      <c r="J20" s="118"/>
    </row>
    <row r="21" spans="1:10" s="19" customFormat="1" ht="15">
      <c r="A21" s="158" t="s">
        <v>73</v>
      </c>
      <c r="B21" s="34" t="s">
        <v>72</v>
      </c>
      <c r="C21" s="159" t="s">
        <v>64</v>
      </c>
      <c r="D21" s="34">
        <v>2</v>
      </c>
      <c r="E21" s="34">
        <v>2</v>
      </c>
      <c r="F21" s="34"/>
      <c r="G21" s="34"/>
      <c r="H21" s="34"/>
      <c r="I21" s="23">
        <f>COUNT(#REF!)</f>
        <v>0</v>
      </c>
      <c r="J21" s="118"/>
    </row>
    <row r="22" spans="1:10" s="19" customFormat="1" ht="15">
      <c r="A22" s="158" t="s">
        <v>74</v>
      </c>
      <c r="B22" s="34" t="s">
        <v>10</v>
      </c>
      <c r="C22" s="159" t="s">
        <v>67</v>
      </c>
      <c r="D22" s="34">
        <v>2</v>
      </c>
      <c r="E22" s="34">
        <v>2</v>
      </c>
      <c r="F22" s="34">
        <v>2</v>
      </c>
      <c r="G22" s="34">
        <v>2</v>
      </c>
      <c r="H22" s="34"/>
      <c r="I22" s="34">
        <f>COUNT(#REF!)</f>
        <v>0</v>
      </c>
      <c r="J22" s="118"/>
    </row>
    <row r="23" spans="1:10" s="19" customFormat="1" ht="15">
      <c r="A23" s="158" t="s">
        <v>75</v>
      </c>
      <c r="B23" s="34" t="s">
        <v>10</v>
      </c>
      <c r="C23" s="159" t="s">
        <v>76</v>
      </c>
      <c r="D23" s="34">
        <v>2</v>
      </c>
      <c r="E23" s="34">
        <v>2</v>
      </c>
      <c r="F23" s="34">
        <v>2</v>
      </c>
      <c r="G23" s="34">
        <v>2</v>
      </c>
      <c r="H23" s="34"/>
      <c r="I23" s="23">
        <f>COUNT(#REF!)</f>
        <v>0</v>
      </c>
      <c r="J23" s="118"/>
    </row>
    <row r="24" spans="1:10" s="19" customFormat="1" ht="15">
      <c r="A24" s="158" t="s">
        <v>77</v>
      </c>
      <c r="B24" s="34" t="s">
        <v>10</v>
      </c>
      <c r="C24" s="159" t="s">
        <v>76</v>
      </c>
      <c r="D24" s="34">
        <v>2</v>
      </c>
      <c r="E24" s="34">
        <v>2</v>
      </c>
      <c r="F24" s="34">
        <v>2</v>
      </c>
      <c r="G24" s="34">
        <v>2</v>
      </c>
      <c r="H24" s="34"/>
      <c r="I24" s="29">
        <f>COUNT(#REF!)</f>
        <v>0</v>
      </c>
      <c r="J24" s="39">
        <f>SUM(I17:I24)</f>
        <v>8</v>
      </c>
    </row>
    <row r="25" spans="1:10" s="19" customFormat="1" ht="15">
      <c r="A25" s="158" t="s">
        <v>78</v>
      </c>
      <c r="B25" s="160" t="s">
        <v>10</v>
      </c>
      <c r="C25" s="23" t="s">
        <v>64</v>
      </c>
      <c r="D25" s="34">
        <v>1</v>
      </c>
      <c r="E25" s="34">
        <v>1</v>
      </c>
      <c r="F25" s="34">
        <v>1</v>
      </c>
      <c r="G25" s="34"/>
      <c r="H25" s="34">
        <v>1</v>
      </c>
      <c r="I25" s="126">
        <f>COUNT(#REF!)</f>
        <v>0</v>
      </c>
      <c r="J25" s="38">
        <f>SUM(I25:I25)</f>
        <v>0</v>
      </c>
    </row>
    <row r="26" spans="1:9" ht="15">
      <c r="A26" s="158" t="s">
        <v>79</v>
      </c>
      <c r="B26" s="160" t="s">
        <v>80</v>
      </c>
      <c r="C26" s="159" t="s">
        <v>76</v>
      </c>
      <c r="D26" s="34">
        <v>2</v>
      </c>
      <c r="E26" s="34">
        <v>2</v>
      </c>
      <c r="F26" s="34">
        <v>2</v>
      </c>
      <c r="G26" s="34">
        <v>2</v>
      </c>
      <c r="H26" s="34"/>
      <c r="I26" s="23">
        <f>COUNT(#REF!)</f>
        <v>0</v>
      </c>
    </row>
    <row r="27" spans="1:10" ht="15">
      <c r="A27" s="162" t="s">
        <v>51</v>
      </c>
      <c r="B27" s="160" t="s">
        <v>16</v>
      </c>
      <c r="C27" s="23" t="s">
        <v>64</v>
      </c>
      <c r="D27" s="34">
        <v>2</v>
      </c>
      <c r="E27" s="34">
        <v>2</v>
      </c>
      <c r="F27" s="34"/>
      <c r="G27" s="34"/>
      <c r="H27" s="34">
        <v>2</v>
      </c>
      <c r="I27" s="23">
        <f>COUNT(#REF!)</f>
        <v>0</v>
      </c>
      <c r="J27" s="13"/>
    </row>
    <row r="28" spans="1:10" ht="15">
      <c r="A28" s="162" t="s">
        <v>52</v>
      </c>
      <c r="B28" s="160" t="s">
        <v>16</v>
      </c>
      <c r="C28" s="23" t="s">
        <v>64</v>
      </c>
      <c r="D28" s="34">
        <v>3</v>
      </c>
      <c r="E28" s="34">
        <v>3</v>
      </c>
      <c r="F28" s="34"/>
      <c r="G28" s="34"/>
      <c r="H28" s="34">
        <v>3</v>
      </c>
      <c r="I28" s="23">
        <f>COUNT(#REF!)</f>
        <v>0</v>
      </c>
      <c r="J28" s="13"/>
    </row>
    <row r="29" spans="1:10" ht="15">
      <c r="A29" s="162" t="s">
        <v>53</v>
      </c>
      <c r="B29" s="160" t="s">
        <v>16</v>
      </c>
      <c r="C29" s="23" t="s">
        <v>13</v>
      </c>
      <c r="D29" s="34">
        <v>2</v>
      </c>
      <c r="E29" s="34">
        <v>2</v>
      </c>
      <c r="F29" s="34"/>
      <c r="G29" s="34">
        <v>2</v>
      </c>
      <c r="H29" s="34"/>
      <c r="I29" s="29">
        <f>COUNT(#REF!)</f>
        <v>0</v>
      </c>
      <c r="J29" s="39">
        <f>SUM(I26:I29)</f>
        <v>0</v>
      </c>
    </row>
    <row r="30" spans="1:10" ht="15">
      <c r="A30" s="158" t="s">
        <v>81</v>
      </c>
      <c r="B30" s="160" t="s">
        <v>14</v>
      </c>
      <c r="C30" s="159" t="s">
        <v>11</v>
      </c>
      <c r="D30" s="34">
        <v>3</v>
      </c>
      <c r="E30" s="34">
        <v>3</v>
      </c>
      <c r="F30" s="34">
        <v>3</v>
      </c>
      <c r="G30" s="160">
        <v>3</v>
      </c>
      <c r="H30" s="34"/>
      <c r="I30" s="29">
        <f>COUNT(#REF!)</f>
        <v>0</v>
      </c>
      <c r="J30" s="25">
        <f>SUM(I30:I30)</f>
        <v>0</v>
      </c>
    </row>
    <row r="31" spans="1:10" ht="15">
      <c r="A31" s="158" t="s">
        <v>82</v>
      </c>
      <c r="B31" s="160" t="s">
        <v>14</v>
      </c>
      <c r="C31" s="159" t="s">
        <v>13</v>
      </c>
      <c r="D31" s="34">
        <v>2</v>
      </c>
      <c r="E31" s="34">
        <v>2</v>
      </c>
      <c r="F31" s="34">
        <v>2</v>
      </c>
      <c r="G31" s="160">
        <v>2</v>
      </c>
      <c r="H31" s="34"/>
      <c r="I31" s="23">
        <f>COUNT(#REF!)</f>
        <v>0</v>
      </c>
      <c r="J31" s="118"/>
    </row>
    <row r="32" spans="1:10" ht="15">
      <c r="A32" s="163" t="s">
        <v>83</v>
      </c>
      <c r="B32" s="164" t="s">
        <v>14</v>
      </c>
      <c r="C32" s="29" t="s">
        <v>64</v>
      </c>
      <c r="D32" s="122">
        <v>2</v>
      </c>
      <c r="E32" s="122">
        <v>2</v>
      </c>
      <c r="F32" s="122">
        <v>2</v>
      </c>
      <c r="G32" s="122"/>
      <c r="H32" s="122">
        <v>2</v>
      </c>
      <c r="I32" s="23">
        <f>COUNT(#REF!)</f>
        <v>0</v>
      </c>
      <c r="J32" s="118"/>
    </row>
    <row r="33" ht="15.75" thickBot="1">
      <c r="J33" s="40">
        <f>SUM(J5:J32)</f>
        <v>24</v>
      </c>
    </row>
    <row r="34" ht="15.75" thickTop="1"/>
  </sheetData>
  <sheetProtection/>
  <mergeCells count="1">
    <mergeCell ref="D3:H3"/>
  </mergeCells>
  <dataValidations count="1">
    <dataValidation type="list" allowBlank="1" showInputMessage="1" showErrorMessage="1" sqref="G19">
      <formula1>$L$1:$L$2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8" sqref="A38"/>
    </sheetView>
  </sheetViews>
  <sheetFormatPr defaultColWidth="9.140625" defaultRowHeight="15"/>
  <cols>
    <col min="2" max="2" width="12.28125" style="0" bestFit="1" customWidth="1"/>
    <col min="3" max="3" width="15.421875" style="0" bestFit="1" customWidth="1"/>
    <col min="4" max="4" width="35.8515625" style="0" customWidth="1"/>
    <col min="5" max="5" width="16.57421875" style="146" customWidth="1"/>
  </cols>
  <sheetData>
    <row r="1" spans="1:5" ht="19.5" customHeight="1">
      <c r="A1" s="94" t="s">
        <v>31</v>
      </c>
      <c r="B1" s="95"/>
      <c r="C1" s="95" t="s">
        <v>32</v>
      </c>
      <c r="D1" s="96" t="s">
        <v>2</v>
      </c>
      <c r="E1" s="138" t="s">
        <v>1</v>
      </c>
    </row>
    <row r="2" spans="1:5" ht="19.5" customHeight="1">
      <c r="A2" s="97" t="s">
        <v>33</v>
      </c>
      <c r="B2" s="97"/>
      <c r="C2" s="98"/>
      <c r="D2" s="99"/>
      <c r="E2" s="139"/>
    </row>
    <row r="3" spans="1:5" s="103" customFormat="1" ht="26.25">
      <c r="A3" s="100"/>
      <c r="B3" s="101" t="s">
        <v>34</v>
      </c>
      <c r="C3" s="102" t="s">
        <v>35</v>
      </c>
      <c r="D3" s="102" t="s">
        <v>36</v>
      </c>
      <c r="E3" s="140" t="s">
        <v>37</v>
      </c>
    </row>
    <row r="4" spans="1:5" ht="19.5" customHeight="1">
      <c r="A4" s="20" t="s">
        <v>38</v>
      </c>
      <c r="B4" s="131"/>
      <c r="C4" s="132"/>
      <c r="D4" s="133"/>
      <c r="E4" s="141"/>
    </row>
    <row r="5" spans="1:5" ht="19.5" customHeight="1">
      <c r="A5" s="20" t="s">
        <v>39</v>
      </c>
      <c r="B5" s="131"/>
      <c r="C5" s="132"/>
      <c r="D5" s="133"/>
      <c r="E5" s="141"/>
    </row>
    <row r="6" spans="1:5" ht="19.5" customHeight="1">
      <c r="A6" s="20" t="s">
        <v>40</v>
      </c>
      <c r="B6" s="131"/>
      <c r="C6" s="132"/>
      <c r="D6" s="133"/>
      <c r="E6" s="141"/>
    </row>
    <row r="7" spans="1:5" ht="19.5" customHeight="1">
      <c r="A7" s="20" t="s">
        <v>41</v>
      </c>
      <c r="B7" s="131"/>
      <c r="C7" s="132"/>
      <c r="D7" s="133"/>
      <c r="E7" s="141"/>
    </row>
    <row r="8" spans="1:5" ht="19.5" customHeight="1">
      <c r="A8" s="20" t="s">
        <v>42</v>
      </c>
      <c r="B8" s="131"/>
      <c r="C8" s="132"/>
      <c r="D8" s="133"/>
      <c r="E8" s="141"/>
    </row>
    <row r="9" spans="1:5" ht="19.5" customHeight="1">
      <c r="A9" s="20" t="s">
        <v>43</v>
      </c>
      <c r="B9" s="131"/>
      <c r="C9" s="132"/>
      <c r="D9" s="133"/>
      <c r="E9" s="141"/>
    </row>
    <row r="10" spans="1:5" ht="19.5" customHeight="1">
      <c r="A10" s="20" t="s">
        <v>44</v>
      </c>
      <c r="B10" s="131"/>
      <c r="C10" s="132"/>
      <c r="D10" s="133"/>
      <c r="E10" s="141"/>
    </row>
    <row r="11" spans="1:5" ht="19.5" customHeight="1">
      <c r="A11" s="25" t="s">
        <v>45</v>
      </c>
      <c r="B11" s="134"/>
      <c r="C11" s="135"/>
      <c r="D11" s="136"/>
      <c r="E11" s="142"/>
    </row>
    <row r="12" spans="1:5" ht="19.5" customHeight="1">
      <c r="A12" s="25" t="s">
        <v>37</v>
      </c>
      <c r="B12" s="134"/>
      <c r="C12" s="135"/>
      <c r="D12" s="137"/>
      <c r="E12" s="143"/>
    </row>
    <row r="13" spans="1:5" ht="15" customHeight="1">
      <c r="A13" s="27"/>
      <c r="B13" s="21"/>
      <c r="C13" s="21"/>
      <c r="D13" s="22"/>
      <c r="E13" s="144"/>
    </row>
    <row r="14" spans="1:5" ht="19.5" customHeight="1">
      <c r="A14" s="20" t="s">
        <v>46</v>
      </c>
      <c r="B14" s="13"/>
      <c r="C14" s="13"/>
      <c r="D14" s="14" t="s">
        <v>47</v>
      </c>
      <c r="E14" s="141"/>
    </row>
    <row r="15" spans="1:5" ht="19.5" customHeight="1">
      <c r="A15" s="20" t="s">
        <v>62</v>
      </c>
      <c r="B15" s="13"/>
      <c r="C15" s="13"/>
      <c r="D15" s="105" t="s">
        <v>48</v>
      </c>
      <c r="E15" s="141"/>
    </row>
    <row r="16" spans="1:5" ht="19.5" customHeight="1">
      <c r="A16" s="20" t="s">
        <v>49</v>
      </c>
      <c r="B16" s="13"/>
      <c r="C16" s="13"/>
      <c r="D16" s="14" t="s">
        <v>48</v>
      </c>
      <c r="E16" s="141"/>
    </row>
    <row r="17" spans="1:5" ht="19.5" customHeight="1">
      <c r="A17" s="25"/>
      <c r="B17" s="26"/>
      <c r="C17" s="26"/>
      <c r="D17" s="17"/>
      <c r="E17" s="142"/>
    </row>
    <row r="18" spans="1:5" ht="19.5" customHeight="1">
      <c r="A18" s="106" t="s">
        <v>37</v>
      </c>
      <c r="B18" s="107"/>
      <c r="C18" s="38"/>
      <c r="D18" s="38"/>
      <c r="E18" s="143"/>
    </row>
    <row r="19" spans="1:5" ht="19.5" customHeight="1">
      <c r="A19" s="108"/>
      <c r="B19" s="108"/>
      <c r="C19" s="13"/>
      <c r="D19" s="13"/>
      <c r="E19" s="145"/>
    </row>
    <row r="20" spans="1:5" ht="19.5" customHeight="1">
      <c r="A20" s="108"/>
      <c r="B20" s="108"/>
      <c r="C20" s="13"/>
      <c r="D20" s="13"/>
      <c r="E20" s="145"/>
    </row>
    <row r="21" spans="1:5" ht="19.5" customHeight="1">
      <c r="A21" s="108"/>
      <c r="B21" s="108"/>
      <c r="C21" s="13"/>
      <c r="D21" s="13"/>
      <c r="E21" s="145"/>
    </row>
    <row r="22" ht="15" customHeight="1"/>
    <row r="23" spans="1:5" ht="19.5" customHeight="1">
      <c r="A23" s="94" t="s">
        <v>31</v>
      </c>
      <c r="B23" s="95"/>
      <c r="C23" s="95" t="s">
        <v>32</v>
      </c>
      <c r="D23" s="96" t="s">
        <v>2</v>
      </c>
      <c r="E23" s="138" t="s">
        <v>1</v>
      </c>
    </row>
    <row r="24" spans="1:5" ht="19.5" customHeight="1">
      <c r="A24" s="97" t="s">
        <v>33</v>
      </c>
      <c r="B24" s="97"/>
      <c r="C24" s="98"/>
      <c r="D24" s="99"/>
      <c r="E24" s="139"/>
    </row>
    <row r="25" spans="1:5" ht="26.25">
      <c r="A25" s="100"/>
      <c r="B25" s="101" t="s">
        <v>34</v>
      </c>
      <c r="C25" s="102" t="s">
        <v>35</v>
      </c>
      <c r="D25" s="102" t="s">
        <v>36</v>
      </c>
      <c r="E25" s="140" t="s">
        <v>37</v>
      </c>
    </row>
    <row r="26" spans="1:5" ht="19.5" customHeight="1">
      <c r="A26" s="20" t="s">
        <v>38</v>
      </c>
      <c r="B26" s="20"/>
      <c r="C26" s="23"/>
      <c r="D26" s="13"/>
      <c r="E26" s="141"/>
    </row>
    <row r="27" spans="1:5" ht="19.5" customHeight="1">
      <c r="A27" s="20" t="s">
        <v>39</v>
      </c>
      <c r="B27" s="20"/>
      <c r="C27" s="23"/>
      <c r="D27" s="13"/>
      <c r="E27" s="141"/>
    </row>
    <row r="28" spans="1:5" ht="19.5" customHeight="1">
      <c r="A28" s="20" t="s">
        <v>40</v>
      </c>
      <c r="B28" s="20"/>
      <c r="C28" s="23"/>
      <c r="D28" s="13"/>
      <c r="E28" s="141"/>
    </row>
    <row r="29" spans="1:5" ht="19.5" customHeight="1">
      <c r="A29" s="20" t="s">
        <v>41</v>
      </c>
      <c r="B29" s="20"/>
      <c r="C29" s="23"/>
      <c r="D29" s="13"/>
      <c r="E29" s="141"/>
    </row>
    <row r="30" spans="1:5" ht="19.5" customHeight="1">
      <c r="A30" s="20" t="s">
        <v>42</v>
      </c>
      <c r="B30" s="20"/>
      <c r="C30" s="23"/>
      <c r="D30" s="13"/>
      <c r="E30" s="141"/>
    </row>
    <row r="31" spans="1:5" ht="19.5" customHeight="1">
      <c r="A31" s="20" t="s">
        <v>43</v>
      </c>
      <c r="B31" s="20"/>
      <c r="C31" s="23"/>
      <c r="D31" s="13"/>
      <c r="E31" s="141"/>
    </row>
    <row r="32" spans="1:5" ht="19.5" customHeight="1">
      <c r="A32" s="20" t="s">
        <v>44</v>
      </c>
      <c r="B32" s="20"/>
      <c r="C32" s="23"/>
      <c r="D32" s="13"/>
      <c r="E32" s="141"/>
    </row>
    <row r="33" spans="1:5" ht="19.5" customHeight="1">
      <c r="A33" s="25" t="s">
        <v>45</v>
      </c>
      <c r="B33" s="25"/>
      <c r="C33" s="29"/>
      <c r="D33" s="26"/>
      <c r="E33" s="142"/>
    </row>
    <row r="34" spans="1:5" ht="19.5" customHeight="1">
      <c r="A34" s="25" t="s">
        <v>37</v>
      </c>
      <c r="B34" s="25"/>
      <c r="C34" s="29"/>
      <c r="D34" s="17"/>
      <c r="E34" s="143"/>
    </row>
    <row r="35" spans="1:5" ht="15" customHeight="1">
      <c r="A35" s="27"/>
      <c r="B35" s="21"/>
      <c r="C35" s="21"/>
      <c r="D35" s="22"/>
      <c r="E35" s="144"/>
    </row>
    <row r="36" spans="1:5" ht="19.5" customHeight="1">
      <c r="A36" s="20" t="s">
        <v>46</v>
      </c>
      <c r="B36" s="13"/>
      <c r="C36" s="13"/>
      <c r="D36" s="14" t="s">
        <v>47</v>
      </c>
      <c r="E36" s="141"/>
    </row>
    <row r="37" spans="1:5" ht="19.5" customHeight="1">
      <c r="A37" s="20" t="s">
        <v>62</v>
      </c>
      <c r="B37" s="13"/>
      <c r="C37" s="13"/>
      <c r="D37" s="105" t="s">
        <v>48</v>
      </c>
      <c r="E37" s="141"/>
    </row>
    <row r="38" spans="1:5" ht="19.5" customHeight="1">
      <c r="A38" s="20" t="s">
        <v>49</v>
      </c>
      <c r="B38" s="13"/>
      <c r="C38" s="13"/>
      <c r="D38" s="14" t="s">
        <v>48</v>
      </c>
      <c r="E38" s="141"/>
    </row>
    <row r="39" spans="1:5" ht="19.5" customHeight="1">
      <c r="A39" s="25"/>
      <c r="B39" s="26"/>
      <c r="C39" s="26"/>
      <c r="D39" s="17"/>
      <c r="E39" s="142"/>
    </row>
    <row r="40" spans="1:5" ht="19.5" customHeight="1">
      <c r="A40" s="106" t="s">
        <v>37</v>
      </c>
      <c r="B40" s="107"/>
      <c r="C40" s="38"/>
      <c r="D40" s="38"/>
      <c r="E40" s="14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printOptions gridLines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v/d Lee</dc:creator>
  <cp:keywords/>
  <dc:description/>
  <cp:lastModifiedBy>***</cp:lastModifiedBy>
  <cp:lastPrinted>2012-08-19T03:27:42Z</cp:lastPrinted>
  <dcterms:created xsi:type="dcterms:W3CDTF">2010-05-30T12:29:58Z</dcterms:created>
  <dcterms:modified xsi:type="dcterms:W3CDTF">2013-06-30T11:20:41Z</dcterms:modified>
  <cp:category/>
  <cp:version/>
  <cp:contentType/>
  <cp:contentStatus/>
</cp:coreProperties>
</file>